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SUMMERS\Documents\MPPI\Maryland Public Policy Institute\Papers\MD Policy Report\Policy Report 2015\"/>
    </mc:Choice>
  </mc:AlternateContent>
  <bookViews>
    <workbookView xWindow="0" yWindow="0" windowWidth="25200" windowHeight="11985" tabRatio="706"/>
  </bookViews>
  <sheets>
    <sheet name="All Data All States" sheetId="1" r:id="rId1"/>
    <sheet name="By Rate of Return" sheetId="7" r:id="rId2"/>
    <sheet name="By Mgmt Expense" sheetId="6" r:id="rId3"/>
    <sheet name="By Alt Assets" sheetId="8" r:id="rId4"/>
    <sheet name="Top Tens" sheetId="9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C36" i="1"/>
  <c r="G7" i="1"/>
  <c r="C9" i="6"/>
  <c r="C24" i="9"/>
  <c r="D24" i="9"/>
  <c r="E24" i="9"/>
  <c r="F24" i="9"/>
  <c r="G9" i="6"/>
  <c r="G24" i="9"/>
  <c r="K34" i="9"/>
  <c r="L34" i="9"/>
  <c r="M4" i="8"/>
  <c r="M34" i="9"/>
  <c r="N34" i="9"/>
  <c r="O34" i="9"/>
  <c r="P34" i="9"/>
  <c r="Q4" i="8"/>
  <c r="Q34" i="9"/>
  <c r="I13" i="1"/>
  <c r="J13" i="1"/>
  <c r="R4" i="8"/>
  <c r="R34" i="9"/>
  <c r="S4" i="8"/>
  <c r="S34" i="9"/>
  <c r="K35" i="9"/>
  <c r="L35" i="9"/>
  <c r="M5" i="8"/>
  <c r="M35" i="9"/>
  <c r="N35" i="9"/>
  <c r="O35" i="9"/>
  <c r="P35" i="9"/>
  <c r="Q5" i="8"/>
  <c r="Q35" i="9"/>
  <c r="I30" i="1"/>
  <c r="J30" i="1"/>
  <c r="R5" i="8"/>
  <c r="R35" i="9"/>
  <c r="S5" i="8"/>
  <c r="S35" i="9"/>
  <c r="K36" i="9"/>
  <c r="L36" i="9"/>
  <c r="M6" i="8"/>
  <c r="M36" i="9"/>
  <c r="N36" i="9"/>
  <c r="O36" i="9"/>
  <c r="P36" i="9"/>
  <c r="Q6" i="8"/>
  <c r="Q36" i="9"/>
  <c r="I16" i="1"/>
  <c r="J16" i="1"/>
  <c r="R6" i="8"/>
  <c r="R36" i="9"/>
  <c r="S6" i="8"/>
  <c r="S36" i="9"/>
  <c r="K37" i="9"/>
  <c r="L37" i="9"/>
  <c r="M7" i="8"/>
  <c r="M37" i="9"/>
  <c r="N37" i="9"/>
  <c r="O37" i="9"/>
  <c r="P37" i="9"/>
  <c r="Q7" i="8"/>
  <c r="Q37" i="9"/>
  <c r="I33" i="1"/>
  <c r="J33" i="1"/>
  <c r="R7" i="8"/>
  <c r="R37" i="9"/>
  <c r="S7" i="8"/>
  <c r="S37" i="9"/>
  <c r="K38" i="9"/>
  <c r="L38" i="9"/>
  <c r="M8" i="8"/>
  <c r="M38" i="9"/>
  <c r="N38" i="9"/>
  <c r="O38" i="9"/>
  <c r="P38" i="9"/>
  <c r="Q8" i="8"/>
  <c r="Q38" i="9"/>
  <c r="I19" i="1"/>
  <c r="J19" i="1"/>
  <c r="R8" i="8"/>
  <c r="R38" i="9"/>
  <c r="S8" i="8"/>
  <c r="S38" i="9"/>
  <c r="K39" i="9"/>
  <c r="L39" i="9"/>
  <c r="M9" i="8"/>
  <c r="M39" i="9"/>
  <c r="N39" i="9"/>
  <c r="O39" i="9"/>
  <c r="P39" i="9"/>
  <c r="Q9" i="8"/>
  <c r="Q39" i="9"/>
  <c r="I20" i="1"/>
  <c r="J20" i="1"/>
  <c r="R9" i="8"/>
  <c r="R39" i="9"/>
  <c r="S9" i="8"/>
  <c r="S39" i="9"/>
  <c r="K40" i="9"/>
  <c r="L40" i="9"/>
  <c r="M10" i="8"/>
  <c r="M40" i="9"/>
  <c r="N40" i="9"/>
  <c r="O40" i="9"/>
  <c r="P40" i="9"/>
  <c r="Q10" i="8"/>
  <c r="Q40" i="9"/>
  <c r="I35" i="1"/>
  <c r="J35" i="1"/>
  <c r="R10" i="8"/>
  <c r="R40" i="9"/>
  <c r="S10" i="8"/>
  <c r="S40" i="9"/>
  <c r="K41" i="9"/>
  <c r="L41" i="9"/>
  <c r="M11" i="8"/>
  <c r="M41" i="9"/>
  <c r="N41" i="9"/>
  <c r="O41" i="9"/>
  <c r="P41" i="9"/>
  <c r="Q11" i="8"/>
  <c r="Q41" i="9"/>
  <c r="I29" i="1"/>
  <c r="J29" i="1"/>
  <c r="R11" i="8"/>
  <c r="R41" i="9"/>
  <c r="S11" i="8"/>
  <c r="S41" i="9"/>
  <c r="K42" i="9"/>
  <c r="L42" i="9"/>
  <c r="M12" i="8"/>
  <c r="M42" i="9"/>
  <c r="N42" i="9"/>
  <c r="O42" i="9"/>
  <c r="P42" i="9"/>
  <c r="Q12" i="8"/>
  <c r="Q42" i="9"/>
  <c r="I3" i="1"/>
  <c r="J3" i="1"/>
  <c r="R12" i="8"/>
  <c r="R42" i="9"/>
  <c r="S12" i="8"/>
  <c r="S42" i="9"/>
  <c r="L33" i="9"/>
  <c r="M3" i="8"/>
  <c r="M33" i="9"/>
  <c r="N33" i="9"/>
  <c r="O33" i="9"/>
  <c r="P33" i="9"/>
  <c r="Q3" i="8"/>
  <c r="Q33" i="9"/>
  <c r="I23" i="1"/>
  <c r="J23" i="1"/>
  <c r="R3" i="8"/>
  <c r="R33" i="9"/>
  <c r="S3" i="8"/>
  <c r="S33" i="9"/>
  <c r="K33" i="9"/>
  <c r="A34" i="9"/>
  <c r="B34" i="9"/>
  <c r="C4" i="8"/>
  <c r="C34" i="9"/>
  <c r="D34" i="9"/>
  <c r="E34" i="9"/>
  <c r="F34" i="9"/>
  <c r="G4" i="8"/>
  <c r="G34" i="9"/>
  <c r="I10" i="1"/>
  <c r="J10" i="1"/>
  <c r="H4" i="8"/>
  <c r="H34" i="9"/>
  <c r="I4" i="8"/>
  <c r="I34" i="9"/>
  <c r="A35" i="9"/>
  <c r="B35" i="9"/>
  <c r="C5" i="8"/>
  <c r="C35" i="9"/>
  <c r="D35" i="9"/>
  <c r="E35" i="9"/>
  <c r="F35" i="9"/>
  <c r="G5" i="8"/>
  <c r="G35" i="9"/>
  <c r="I32" i="1"/>
  <c r="J32" i="1"/>
  <c r="H5" i="8"/>
  <c r="H35" i="9"/>
  <c r="I5" i="8"/>
  <c r="I35" i="9"/>
  <c r="A36" i="9"/>
  <c r="B36" i="9"/>
  <c r="C6" i="8"/>
  <c r="C36" i="9"/>
  <c r="D36" i="9"/>
  <c r="E36" i="9"/>
  <c r="F36" i="9"/>
  <c r="G6" i="8"/>
  <c r="G36" i="9"/>
  <c r="I11" i="1"/>
  <c r="J11" i="1"/>
  <c r="H6" i="8"/>
  <c r="H36" i="9"/>
  <c r="I6" i="8"/>
  <c r="I36" i="9"/>
  <c r="A37" i="9"/>
  <c r="B37" i="9"/>
  <c r="C7" i="8"/>
  <c r="C37" i="9"/>
  <c r="D37" i="9"/>
  <c r="E37" i="9"/>
  <c r="F37" i="9"/>
  <c r="G7" i="8"/>
  <c r="G37" i="9"/>
  <c r="I5" i="1"/>
  <c r="J5" i="1"/>
  <c r="H7" i="8"/>
  <c r="H37" i="9"/>
  <c r="I7" i="8"/>
  <c r="I37" i="9"/>
  <c r="A38" i="9"/>
  <c r="B38" i="9"/>
  <c r="C8" i="8"/>
  <c r="C38" i="9"/>
  <c r="D38" i="9"/>
  <c r="E38" i="9"/>
  <c r="F38" i="9"/>
  <c r="G8" i="8"/>
  <c r="G38" i="9"/>
  <c r="I21" i="1"/>
  <c r="J21" i="1"/>
  <c r="H8" i="8"/>
  <c r="H38" i="9"/>
  <c r="I8" i="8"/>
  <c r="I38" i="9"/>
  <c r="A39" i="9"/>
  <c r="B39" i="9"/>
  <c r="C9" i="8"/>
  <c r="C39" i="9"/>
  <c r="D39" i="9"/>
  <c r="E39" i="9"/>
  <c r="F39" i="9"/>
  <c r="G9" i="8"/>
  <c r="G39" i="9"/>
  <c r="I22" i="1"/>
  <c r="J22" i="1"/>
  <c r="H9" i="8"/>
  <c r="H39" i="9"/>
  <c r="I9" i="8"/>
  <c r="I39" i="9"/>
  <c r="A40" i="9"/>
  <c r="B40" i="9"/>
  <c r="C10" i="8"/>
  <c r="C40" i="9"/>
  <c r="D40" i="9"/>
  <c r="E40" i="9"/>
  <c r="F40" i="9"/>
  <c r="G10" i="8"/>
  <c r="G40" i="9"/>
  <c r="I25" i="1"/>
  <c r="J25" i="1"/>
  <c r="H10" i="8"/>
  <c r="H40" i="9"/>
  <c r="I10" i="8"/>
  <c r="I40" i="9"/>
  <c r="A41" i="9"/>
  <c r="B41" i="9"/>
  <c r="C11" i="8"/>
  <c r="C41" i="9"/>
  <c r="D41" i="9"/>
  <c r="E41" i="9"/>
  <c r="F41" i="9"/>
  <c r="G11" i="8"/>
  <c r="G41" i="9"/>
  <c r="I9" i="1"/>
  <c r="J9" i="1"/>
  <c r="H11" i="8"/>
  <c r="H41" i="9"/>
  <c r="I11" i="8"/>
  <c r="I41" i="9"/>
  <c r="A42" i="9"/>
  <c r="B42" i="9"/>
  <c r="C12" i="8"/>
  <c r="C42" i="9"/>
  <c r="D42" i="9"/>
  <c r="E42" i="9"/>
  <c r="F42" i="9"/>
  <c r="G12" i="8"/>
  <c r="G42" i="9"/>
  <c r="I18" i="1"/>
  <c r="J18" i="1"/>
  <c r="H12" i="8"/>
  <c r="H42" i="9"/>
  <c r="I12" i="8"/>
  <c r="I42" i="9"/>
  <c r="B33" i="9"/>
  <c r="C3" i="8"/>
  <c r="C33" i="9"/>
  <c r="D33" i="9"/>
  <c r="E33" i="9"/>
  <c r="F33" i="9"/>
  <c r="G3" i="8"/>
  <c r="G33" i="9"/>
  <c r="I28" i="1"/>
  <c r="J28" i="1"/>
  <c r="H3" i="8"/>
  <c r="H33" i="9"/>
  <c r="I3" i="8"/>
  <c r="I33" i="9"/>
  <c r="A33" i="9"/>
  <c r="K19" i="9"/>
  <c r="L19" i="9"/>
  <c r="M4" i="6"/>
  <c r="M19" i="9"/>
  <c r="N19" i="9"/>
  <c r="O19" i="9"/>
  <c r="P19" i="9"/>
  <c r="Q4" i="6"/>
  <c r="Q19" i="9"/>
  <c r="R4" i="6"/>
  <c r="R19" i="9"/>
  <c r="S4" i="6"/>
  <c r="S19" i="9"/>
  <c r="K20" i="9"/>
  <c r="L20" i="9"/>
  <c r="M5" i="6"/>
  <c r="M20" i="9"/>
  <c r="N20" i="9"/>
  <c r="O20" i="9"/>
  <c r="P20" i="9"/>
  <c r="Q5" i="6"/>
  <c r="Q20" i="9"/>
  <c r="I26" i="1"/>
  <c r="J26" i="1"/>
  <c r="R5" i="6"/>
  <c r="R20" i="9"/>
  <c r="S5" i="6"/>
  <c r="S20" i="9"/>
  <c r="K21" i="9"/>
  <c r="L21" i="9"/>
  <c r="M6" i="6"/>
  <c r="M21" i="9"/>
  <c r="N21" i="9"/>
  <c r="O21" i="9"/>
  <c r="P21" i="9"/>
  <c r="Q6" i="6"/>
  <c r="Q21" i="9"/>
  <c r="R6" i="6"/>
  <c r="R21" i="9"/>
  <c r="S6" i="6"/>
  <c r="S21" i="9"/>
  <c r="K22" i="9"/>
  <c r="L22" i="9"/>
  <c r="M7" i="6"/>
  <c r="M22" i="9"/>
  <c r="N22" i="9"/>
  <c r="O22" i="9"/>
  <c r="P22" i="9"/>
  <c r="Q7" i="6"/>
  <c r="Q22" i="9"/>
  <c r="R7" i="6"/>
  <c r="R22" i="9"/>
  <c r="S7" i="6"/>
  <c r="S22" i="9"/>
  <c r="K23" i="9"/>
  <c r="L23" i="9"/>
  <c r="M8" i="6"/>
  <c r="M23" i="9"/>
  <c r="N23" i="9"/>
  <c r="O23" i="9"/>
  <c r="P23" i="9"/>
  <c r="Q8" i="6"/>
  <c r="Q23" i="9"/>
  <c r="I17" i="1"/>
  <c r="J17" i="1"/>
  <c r="R8" i="6"/>
  <c r="R23" i="9"/>
  <c r="S8" i="6"/>
  <c r="S23" i="9"/>
  <c r="K24" i="9"/>
  <c r="L24" i="9"/>
  <c r="M9" i="6"/>
  <c r="M24" i="9"/>
  <c r="N24" i="9"/>
  <c r="O24" i="9"/>
  <c r="P24" i="9"/>
  <c r="Q9" i="6"/>
  <c r="Q24" i="9"/>
  <c r="R9" i="6"/>
  <c r="R24" i="9"/>
  <c r="S9" i="6"/>
  <c r="S24" i="9"/>
  <c r="K25" i="9"/>
  <c r="L25" i="9"/>
  <c r="M10" i="6"/>
  <c r="M25" i="9"/>
  <c r="N25" i="9"/>
  <c r="O25" i="9"/>
  <c r="P25" i="9"/>
  <c r="Q10" i="6"/>
  <c r="Q25" i="9"/>
  <c r="I6" i="1"/>
  <c r="J6" i="1"/>
  <c r="R10" i="6"/>
  <c r="R25" i="9"/>
  <c r="S10" i="6"/>
  <c r="S25" i="9"/>
  <c r="K26" i="9"/>
  <c r="L26" i="9"/>
  <c r="M11" i="6"/>
  <c r="M26" i="9"/>
  <c r="N26" i="9"/>
  <c r="O26" i="9"/>
  <c r="P26" i="9"/>
  <c r="Q11" i="6"/>
  <c r="Q26" i="9"/>
  <c r="I34" i="1"/>
  <c r="J34" i="1"/>
  <c r="R11" i="6"/>
  <c r="R26" i="9"/>
  <c r="S11" i="6"/>
  <c r="S26" i="9"/>
  <c r="K27" i="9"/>
  <c r="L27" i="9"/>
  <c r="M12" i="6"/>
  <c r="M27" i="9"/>
  <c r="N27" i="9"/>
  <c r="O27" i="9"/>
  <c r="P27" i="9"/>
  <c r="Q12" i="6"/>
  <c r="Q27" i="9"/>
  <c r="I8" i="1"/>
  <c r="J8" i="1"/>
  <c r="R12" i="6"/>
  <c r="R27" i="9"/>
  <c r="S12" i="6"/>
  <c r="S27" i="9"/>
  <c r="L18" i="9"/>
  <c r="M3" i="6"/>
  <c r="M18" i="9"/>
  <c r="N18" i="9"/>
  <c r="O18" i="9"/>
  <c r="P18" i="9"/>
  <c r="Q3" i="6"/>
  <c r="Q18" i="9"/>
  <c r="R3" i="6"/>
  <c r="R18" i="9"/>
  <c r="S3" i="6"/>
  <c r="S18" i="9"/>
  <c r="K18" i="9"/>
  <c r="I6" i="6"/>
  <c r="I11" i="6"/>
  <c r="I12" i="6"/>
  <c r="I27" i="9"/>
  <c r="H6" i="6"/>
  <c r="I31" i="1"/>
  <c r="J31" i="1"/>
  <c r="H11" i="6"/>
  <c r="H12" i="6"/>
  <c r="H27" i="9"/>
  <c r="G6" i="6"/>
  <c r="G11" i="6"/>
  <c r="G12" i="6"/>
  <c r="G27" i="9"/>
  <c r="F27" i="9"/>
  <c r="E27" i="9"/>
  <c r="D27" i="9"/>
  <c r="C6" i="6"/>
  <c r="C11" i="6"/>
  <c r="C12" i="6"/>
  <c r="C27" i="9"/>
  <c r="B27" i="9"/>
  <c r="A27" i="9"/>
  <c r="I23" i="6"/>
  <c r="I10" i="6"/>
  <c r="I26" i="9"/>
  <c r="I24" i="1"/>
  <c r="J24" i="1"/>
  <c r="H23" i="6"/>
  <c r="H10" i="6"/>
  <c r="H26" i="9"/>
  <c r="G23" i="6"/>
  <c r="G10" i="6"/>
  <c r="G26" i="9"/>
  <c r="F26" i="9"/>
  <c r="E26" i="9"/>
  <c r="D26" i="9"/>
  <c r="C23" i="6"/>
  <c r="C10" i="6"/>
  <c r="C26" i="9"/>
  <c r="B26" i="9"/>
  <c r="A26" i="9"/>
  <c r="I9" i="6"/>
  <c r="I25" i="9"/>
  <c r="I15" i="1"/>
  <c r="J15" i="1"/>
  <c r="H9" i="6"/>
  <c r="H25" i="9"/>
  <c r="G25" i="9"/>
  <c r="F25" i="9"/>
  <c r="E25" i="9"/>
  <c r="D25" i="9"/>
  <c r="C25" i="9"/>
  <c r="B25" i="9"/>
  <c r="A25" i="9"/>
  <c r="I17" i="6"/>
  <c r="I24" i="6"/>
  <c r="I24" i="9"/>
  <c r="H17" i="6"/>
  <c r="I7" i="1"/>
  <c r="J7" i="1"/>
  <c r="H24" i="6"/>
  <c r="H24" i="9"/>
  <c r="G17" i="6"/>
  <c r="G24" i="6"/>
  <c r="B24" i="9"/>
  <c r="A24" i="9"/>
  <c r="I26" i="6"/>
  <c r="I8" i="6"/>
  <c r="I23" i="9"/>
  <c r="H26" i="6"/>
  <c r="I12" i="1"/>
  <c r="J12" i="1"/>
  <c r="H8" i="6"/>
  <c r="H23" i="9"/>
  <c r="G26" i="6"/>
  <c r="G8" i="6"/>
  <c r="G23" i="9"/>
  <c r="F23" i="9"/>
  <c r="E23" i="9"/>
  <c r="D23" i="9"/>
  <c r="C26" i="6"/>
  <c r="C8" i="6"/>
  <c r="C23" i="9"/>
  <c r="B23" i="9"/>
  <c r="A23" i="9"/>
  <c r="I5" i="6"/>
  <c r="I7" i="6"/>
  <c r="I22" i="9"/>
  <c r="H5" i="6"/>
  <c r="I14" i="1"/>
  <c r="J14" i="1"/>
  <c r="H7" i="6"/>
  <c r="H22" i="9"/>
  <c r="G5" i="6"/>
  <c r="G7" i="6"/>
  <c r="G22" i="9"/>
  <c r="F22" i="9"/>
  <c r="E22" i="9"/>
  <c r="D22" i="9"/>
  <c r="C5" i="6"/>
  <c r="C7" i="6"/>
  <c r="C22" i="9"/>
  <c r="B22" i="9"/>
  <c r="A22" i="9"/>
  <c r="I20" i="6"/>
  <c r="I21" i="9"/>
  <c r="H20" i="6"/>
  <c r="H21" i="9"/>
  <c r="G20" i="6"/>
  <c r="G21" i="9"/>
  <c r="F21" i="9"/>
  <c r="E21" i="9"/>
  <c r="D21" i="9"/>
  <c r="C20" i="6"/>
  <c r="C21" i="9"/>
  <c r="B21" i="9"/>
  <c r="A21" i="9"/>
  <c r="I4" i="6"/>
  <c r="I20" i="9"/>
  <c r="H4" i="6"/>
  <c r="H20" i="9"/>
  <c r="G4" i="6"/>
  <c r="G20" i="9"/>
  <c r="F20" i="9"/>
  <c r="E20" i="9"/>
  <c r="D20" i="9"/>
  <c r="C4" i="6"/>
  <c r="C20" i="9"/>
  <c r="B20" i="9"/>
  <c r="A20" i="9"/>
  <c r="I15" i="6"/>
  <c r="I19" i="9"/>
  <c r="I27" i="1"/>
  <c r="J27" i="1"/>
  <c r="H15" i="6"/>
  <c r="H19" i="9"/>
  <c r="G15" i="6"/>
  <c r="G19" i="9"/>
  <c r="F19" i="9"/>
  <c r="E19" i="9"/>
  <c r="D19" i="9"/>
  <c r="C15" i="6"/>
  <c r="C19" i="9"/>
  <c r="B19" i="9"/>
  <c r="A19" i="9"/>
  <c r="B18" i="9"/>
  <c r="C22" i="6"/>
  <c r="C3" i="6"/>
  <c r="C18" i="9"/>
  <c r="D18" i="9"/>
  <c r="E18" i="9"/>
  <c r="F18" i="9"/>
  <c r="G22" i="6"/>
  <c r="G3" i="6"/>
  <c r="G18" i="9"/>
  <c r="H22" i="6"/>
  <c r="H3" i="6"/>
  <c r="H18" i="9"/>
  <c r="I22" i="6"/>
  <c r="I3" i="6"/>
  <c r="I18" i="9"/>
  <c r="A18" i="9"/>
  <c r="K4" i="9"/>
  <c r="L4" i="9"/>
  <c r="M4" i="7"/>
  <c r="M4" i="9"/>
  <c r="N4" i="9"/>
  <c r="O4" i="9"/>
  <c r="P4" i="9"/>
  <c r="Q4" i="7"/>
  <c r="Q4" i="9"/>
  <c r="R4" i="7"/>
  <c r="R4" i="9"/>
  <c r="S4" i="7"/>
  <c r="S4" i="9"/>
  <c r="K5" i="9"/>
  <c r="L5" i="9"/>
  <c r="M5" i="7"/>
  <c r="M5" i="9"/>
  <c r="N5" i="9"/>
  <c r="O5" i="9"/>
  <c r="P5" i="9"/>
  <c r="Q5" i="7"/>
  <c r="Q5" i="9"/>
  <c r="R5" i="7"/>
  <c r="R5" i="9"/>
  <c r="S5" i="7"/>
  <c r="S5" i="9"/>
  <c r="K6" i="9"/>
  <c r="L6" i="9"/>
  <c r="M6" i="7"/>
  <c r="M6" i="9"/>
  <c r="N6" i="9"/>
  <c r="O6" i="9"/>
  <c r="P6" i="9"/>
  <c r="Q6" i="7"/>
  <c r="Q6" i="9"/>
  <c r="I4" i="1"/>
  <c r="J4" i="1"/>
  <c r="R6" i="7"/>
  <c r="R6" i="9"/>
  <c r="S6" i="7"/>
  <c r="S6" i="9"/>
  <c r="K7" i="9"/>
  <c r="L7" i="9"/>
  <c r="M7" i="7"/>
  <c r="M7" i="9"/>
  <c r="N7" i="9"/>
  <c r="O7" i="9"/>
  <c r="P7" i="9"/>
  <c r="Q7" i="7"/>
  <c r="Q7" i="9"/>
  <c r="R7" i="7"/>
  <c r="R7" i="9"/>
  <c r="S7" i="7"/>
  <c r="S7" i="9"/>
  <c r="K8" i="9"/>
  <c r="L8" i="9"/>
  <c r="M8" i="7"/>
  <c r="M8" i="9"/>
  <c r="N8" i="9"/>
  <c r="O8" i="9"/>
  <c r="P8" i="9"/>
  <c r="Q8" i="7"/>
  <c r="Q8" i="9"/>
  <c r="R8" i="7"/>
  <c r="R8" i="9"/>
  <c r="S8" i="7"/>
  <c r="S8" i="9"/>
  <c r="K9" i="9"/>
  <c r="L9" i="9"/>
  <c r="M9" i="7"/>
  <c r="M9" i="9"/>
  <c r="N9" i="9"/>
  <c r="O9" i="9"/>
  <c r="P9" i="9"/>
  <c r="Q9" i="7"/>
  <c r="Q9" i="9"/>
  <c r="R9" i="7"/>
  <c r="R9" i="9"/>
  <c r="S9" i="7"/>
  <c r="S9" i="9"/>
  <c r="K10" i="9"/>
  <c r="L10" i="9"/>
  <c r="M10" i="7"/>
  <c r="M10" i="9"/>
  <c r="N10" i="9"/>
  <c r="O10" i="9"/>
  <c r="P10" i="9"/>
  <c r="Q10" i="7"/>
  <c r="Q10" i="9"/>
  <c r="R10" i="7"/>
  <c r="R10" i="9"/>
  <c r="S10" i="7"/>
  <c r="S10" i="9"/>
  <c r="K11" i="9"/>
  <c r="L11" i="9"/>
  <c r="M11" i="7"/>
  <c r="M11" i="9"/>
  <c r="N11" i="9"/>
  <c r="O11" i="9"/>
  <c r="P11" i="9"/>
  <c r="Q11" i="7"/>
  <c r="Q11" i="9"/>
  <c r="R11" i="7"/>
  <c r="R11" i="9"/>
  <c r="S11" i="7"/>
  <c r="S11" i="9"/>
  <c r="K12" i="9"/>
  <c r="L12" i="9"/>
  <c r="M12" i="7"/>
  <c r="M12" i="9"/>
  <c r="N12" i="9"/>
  <c r="O12" i="9"/>
  <c r="P12" i="9"/>
  <c r="Q12" i="7"/>
  <c r="Q12" i="9"/>
  <c r="R12" i="7"/>
  <c r="R12" i="9"/>
  <c r="S12" i="7"/>
  <c r="S12" i="9"/>
  <c r="L3" i="9"/>
  <c r="M3" i="7"/>
  <c r="M3" i="9"/>
  <c r="N3" i="9"/>
  <c r="O3" i="9"/>
  <c r="P3" i="9"/>
  <c r="Q3" i="7"/>
  <c r="Q3" i="9"/>
  <c r="R3" i="7"/>
  <c r="R3" i="9"/>
  <c r="S3" i="7"/>
  <c r="S3" i="9"/>
  <c r="K3" i="9"/>
  <c r="A4" i="9"/>
  <c r="B4" i="9"/>
  <c r="C4" i="7"/>
  <c r="C4" i="9"/>
  <c r="D4" i="9"/>
  <c r="E4" i="9"/>
  <c r="F4" i="9"/>
  <c r="G4" i="7"/>
  <c r="G4" i="9"/>
  <c r="H4" i="7"/>
  <c r="H4" i="9"/>
  <c r="I4" i="7"/>
  <c r="I4" i="9"/>
  <c r="A5" i="9"/>
  <c r="B5" i="9"/>
  <c r="C5" i="7"/>
  <c r="C5" i="9"/>
  <c r="D5" i="9"/>
  <c r="E5" i="9"/>
  <c r="F5" i="9"/>
  <c r="G5" i="7"/>
  <c r="G5" i="9"/>
  <c r="H5" i="7"/>
  <c r="H5" i="9"/>
  <c r="I5" i="7"/>
  <c r="I5" i="9"/>
  <c r="A6" i="9"/>
  <c r="B6" i="9"/>
  <c r="C6" i="7"/>
  <c r="C6" i="9"/>
  <c r="D6" i="9"/>
  <c r="E6" i="9"/>
  <c r="F6" i="9"/>
  <c r="G6" i="7"/>
  <c r="G6" i="9"/>
  <c r="H6" i="7"/>
  <c r="H6" i="9"/>
  <c r="I6" i="7"/>
  <c r="I6" i="9"/>
  <c r="A7" i="9"/>
  <c r="B7" i="9"/>
  <c r="C7" i="7"/>
  <c r="C7" i="9"/>
  <c r="D7" i="9"/>
  <c r="E7" i="9"/>
  <c r="F7" i="9"/>
  <c r="G7" i="7"/>
  <c r="G7" i="9"/>
  <c r="H7" i="7"/>
  <c r="H7" i="9"/>
  <c r="I7" i="7"/>
  <c r="I7" i="9"/>
  <c r="A8" i="9"/>
  <c r="B8" i="9"/>
  <c r="C8" i="7"/>
  <c r="C8" i="9"/>
  <c r="D8" i="9"/>
  <c r="E8" i="9"/>
  <c r="F8" i="9"/>
  <c r="G8" i="7"/>
  <c r="G8" i="9"/>
  <c r="H8" i="7"/>
  <c r="H8" i="9"/>
  <c r="I8" i="7"/>
  <c r="I8" i="9"/>
  <c r="A9" i="9"/>
  <c r="B9" i="9"/>
  <c r="C9" i="7"/>
  <c r="C9" i="9"/>
  <c r="D9" i="9"/>
  <c r="E9" i="9"/>
  <c r="F9" i="9"/>
  <c r="G9" i="7"/>
  <c r="G9" i="9"/>
  <c r="H9" i="7"/>
  <c r="H9" i="9"/>
  <c r="I9" i="7"/>
  <c r="I9" i="9"/>
  <c r="A10" i="9"/>
  <c r="B10" i="9"/>
  <c r="C10" i="7"/>
  <c r="C10" i="9"/>
  <c r="D10" i="9"/>
  <c r="E10" i="9"/>
  <c r="F10" i="9"/>
  <c r="G10" i="7"/>
  <c r="G10" i="9"/>
  <c r="H10" i="7"/>
  <c r="H10" i="9"/>
  <c r="I10" i="7"/>
  <c r="I10" i="9"/>
  <c r="A11" i="9"/>
  <c r="B11" i="9"/>
  <c r="C11" i="7"/>
  <c r="C11" i="9"/>
  <c r="D11" i="9"/>
  <c r="E11" i="9"/>
  <c r="F11" i="9"/>
  <c r="G11" i="7"/>
  <c r="G11" i="9"/>
  <c r="H11" i="7"/>
  <c r="H11" i="9"/>
  <c r="I11" i="7"/>
  <c r="I11" i="9"/>
  <c r="A12" i="9"/>
  <c r="B12" i="9"/>
  <c r="C12" i="7"/>
  <c r="C12" i="9"/>
  <c r="D12" i="9"/>
  <c r="E12" i="9"/>
  <c r="F12" i="9"/>
  <c r="G12" i="7"/>
  <c r="G12" i="9"/>
  <c r="H12" i="7"/>
  <c r="H12" i="9"/>
  <c r="I12" i="7"/>
  <c r="I12" i="9"/>
  <c r="B3" i="9"/>
  <c r="C3" i="7"/>
  <c r="C3" i="9"/>
  <c r="D3" i="9"/>
  <c r="E3" i="9"/>
  <c r="F3" i="9"/>
  <c r="G3" i="7"/>
  <c r="G3" i="9"/>
  <c r="H3" i="7"/>
  <c r="H3" i="9"/>
  <c r="I3" i="7"/>
  <c r="I3" i="9"/>
  <c r="A3" i="9"/>
  <c r="C13" i="8"/>
  <c r="G13" i="8"/>
  <c r="H13" i="8"/>
  <c r="I13" i="8"/>
  <c r="C14" i="8"/>
  <c r="G14" i="8"/>
  <c r="H14" i="8"/>
  <c r="I14" i="8"/>
  <c r="C15" i="8"/>
  <c r="G15" i="8"/>
  <c r="H15" i="8"/>
  <c r="I15" i="8"/>
  <c r="C16" i="8"/>
  <c r="G16" i="8"/>
  <c r="H16" i="8"/>
  <c r="I16" i="8"/>
  <c r="C17" i="8"/>
  <c r="G17" i="8"/>
  <c r="H17" i="8"/>
  <c r="I17" i="8"/>
  <c r="C18" i="8"/>
  <c r="G18" i="8"/>
  <c r="H18" i="8"/>
  <c r="I18" i="8"/>
  <c r="C19" i="8"/>
  <c r="G19" i="8"/>
  <c r="H19" i="8"/>
  <c r="I19" i="8"/>
  <c r="C20" i="8"/>
  <c r="G20" i="8"/>
  <c r="H20" i="8"/>
  <c r="I20" i="8"/>
  <c r="C21" i="8"/>
  <c r="G21" i="8"/>
  <c r="H21" i="8"/>
  <c r="I21" i="8"/>
  <c r="G22" i="8"/>
  <c r="H22" i="8"/>
  <c r="I22" i="8"/>
  <c r="C23" i="8"/>
  <c r="G23" i="8"/>
  <c r="H23" i="8"/>
  <c r="I23" i="8"/>
  <c r="C24" i="8"/>
  <c r="G24" i="8"/>
  <c r="H24" i="8"/>
  <c r="I24" i="8"/>
  <c r="C25" i="8"/>
  <c r="G25" i="8"/>
  <c r="H25" i="8"/>
  <c r="I25" i="8"/>
  <c r="C26" i="8"/>
  <c r="G26" i="8"/>
  <c r="H26" i="8"/>
  <c r="I26" i="8"/>
  <c r="C27" i="8"/>
  <c r="G27" i="8"/>
  <c r="H27" i="8"/>
  <c r="I27" i="8"/>
  <c r="C28" i="8"/>
  <c r="G28" i="8"/>
  <c r="H28" i="8"/>
  <c r="I28" i="8"/>
  <c r="C29" i="8"/>
  <c r="G29" i="8"/>
  <c r="H29" i="8"/>
  <c r="I29" i="8"/>
  <c r="C30" i="8"/>
  <c r="G30" i="8"/>
  <c r="H30" i="8"/>
  <c r="I30" i="8"/>
  <c r="C31" i="8"/>
  <c r="G31" i="8"/>
  <c r="H31" i="8"/>
  <c r="I31" i="8"/>
  <c r="C32" i="8"/>
  <c r="G32" i="8"/>
  <c r="H32" i="8"/>
  <c r="I32" i="8"/>
  <c r="C33" i="8"/>
  <c r="G33" i="8"/>
  <c r="H33" i="8"/>
  <c r="I33" i="8"/>
  <c r="C34" i="8"/>
  <c r="G34" i="8"/>
  <c r="H34" i="8"/>
  <c r="I34" i="8"/>
  <c r="C35" i="8"/>
  <c r="G35" i="8"/>
  <c r="H35" i="8"/>
  <c r="I35" i="8"/>
  <c r="M13" i="8"/>
  <c r="Q13" i="8"/>
  <c r="R13" i="8"/>
  <c r="S13" i="8"/>
  <c r="M14" i="8"/>
  <c r="Q14" i="8"/>
  <c r="R14" i="8"/>
  <c r="S14" i="8"/>
  <c r="M15" i="8"/>
  <c r="Q15" i="8"/>
  <c r="R15" i="8"/>
  <c r="S15" i="8"/>
  <c r="M16" i="8"/>
  <c r="Q16" i="8"/>
  <c r="R16" i="8"/>
  <c r="S16" i="8"/>
  <c r="M17" i="8"/>
  <c r="Q17" i="8"/>
  <c r="R17" i="8"/>
  <c r="S17" i="8"/>
  <c r="M18" i="8"/>
  <c r="Q18" i="8"/>
  <c r="R18" i="8"/>
  <c r="S18" i="8"/>
  <c r="M19" i="8"/>
  <c r="Q19" i="8"/>
  <c r="R19" i="8"/>
  <c r="S19" i="8"/>
  <c r="M20" i="8"/>
  <c r="Q20" i="8"/>
  <c r="R20" i="8"/>
  <c r="S20" i="8"/>
  <c r="M21" i="8"/>
  <c r="Q21" i="8"/>
  <c r="R21" i="8"/>
  <c r="S21" i="8"/>
  <c r="M22" i="8"/>
  <c r="Q22" i="8"/>
  <c r="R22" i="8"/>
  <c r="S22" i="8"/>
  <c r="M23" i="8"/>
  <c r="Q23" i="8"/>
  <c r="R23" i="8"/>
  <c r="S23" i="8"/>
  <c r="M24" i="8"/>
  <c r="Q24" i="8"/>
  <c r="R24" i="8"/>
  <c r="S24" i="8"/>
  <c r="M25" i="8"/>
  <c r="Q25" i="8"/>
  <c r="R25" i="8"/>
  <c r="S25" i="8"/>
  <c r="M26" i="8"/>
  <c r="Q26" i="8"/>
  <c r="R26" i="8"/>
  <c r="S26" i="8"/>
  <c r="M27" i="8"/>
  <c r="Q27" i="8"/>
  <c r="R27" i="8"/>
  <c r="S27" i="8"/>
  <c r="M28" i="8"/>
  <c r="Q28" i="8"/>
  <c r="R28" i="8"/>
  <c r="S28" i="8"/>
  <c r="M29" i="8"/>
  <c r="Q29" i="8"/>
  <c r="R29" i="8"/>
  <c r="S29" i="8"/>
  <c r="M30" i="8"/>
  <c r="Q30" i="8"/>
  <c r="R30" i="8"/>
  <c r="S30" i="8"/>
  <c r="M31" i="8"/>
  <c r="Q31" i="8"/>
  <c r="R31" i="8"/>
  <c r="S31" i="8"/>
  <c r="M32" i="8"/>
  <c r="Q32" i="8"/>
  <c r="R32" i="8"/>
  <c r="S32" i="8"/>
  <c r="M33" i="8"/>
  <c r="Q33" i="8"/>
  <c r="R33" i="8"/>
  <c r="S33" i="8"/>
  <c r="M34" i="8"/>
  <c r="Q34" i="8"/>
  <c r="R34" i="8"/>
  <c r="S34" i="8"/>
  <c r="M35" i="8"/>
  <c r="Q35" i="8"/>
  <c r="R35" i="8"/>
  <c r="S35" i="8"/>
  <c r="M13" i="6"/>
  <c r="Q13" i="6"/>
  <c r="R13" i="6"/>
  <c r="S13" i="6"/>
  <c r="M15" i="6"/>
  <c r="Q15" i="6"/>
  <c r="R15" i="6"/>
  <c r="S15" i="6"/>
  <c r="M16" i="6"/>
  <c r="Q16" i="6"/>
  <c r="R16" i="6"/>
  <c r="S16" i="6"/>
  <c r="M17" i="6"/>
  <c r="Q17" i="6"/>
  <c r="R17" i="6"/>
  <c r="S17" i="6"/>
  <c r="M18" i="6"/>
  <c r="Q18" i="6"/>
  <c r="R18" i="6"/>
  <c r="S18" i="6"/>
  <c r="M19" i="6"/>
  <c r="Q19" i="6"/>
  <c r="R19" i="6"/>
  <c r="S19" i="6"/>
  <c r="M20" i="6"/>
  <c r="Q20" i="6"/>
  <c r="R20" i="6"/>
  <c r="S20" i="6"/>
  <c r="M21" i="6"/>
  <c r="Q21" i="6"/>
  <c r="R21" i="6"/>
  <c r="S21" i="6"/>
  <c r="M22" i="6"/>
  <c r="Q22" i="6"/>
  <c r="R22" i="6"/>
  <c r="S22" i="6"/>
  <c r="M23" i="6"/>
  <c r="Q23" i="6"/>
  <c r="R23" i="6"/>
  <c r="S23" i="6"/>
  <c r="M24" i="6"/>
  <c r="Q24" i="6"/>
  <c r="R24" i="6"/>
  <c r="S24" i="6"/>
  <c r="M25" i="6"/>
  <c r="Q25" i="6"/>
  <c r="R25" i="6"/>
  <c r="S25" i="6"/>
  <c r="M26" i="6"/>
  <c r="Q26" i="6"/>
  <c r="R26" i="6"/>
  <c r="S26" i="6"/>
  <c r="M27" i="6"/>
  <c r="Q27" i="6"/>
  <c r="R27" i="6"/>
  <c r="S27" i="6"/>
  <c r="M28" i="6"/>
  <c r="Q28" i="6"/>
  <c r="R28" i="6"/>
  <c r="S28" i="6"/>
  <c r="M29" i="6"/>
  <c r="Q29" i="6"/>
  <c r="R29" i="6"/>
  <c r="S29" i="6"/>
  <c r="Q14" i="6"/>
  <c r="R14" i="6"/>
  <c r="S14" i="6"/>
  <c r="M30" i="6"/>
  <c r="Q30" i="6"/>
  <c r="R30" i="6"/>
  <c r="S30" i="6"/>
  <c r="M31" i="6"/>
  <c r="Q31" i="6"/>
  <c r="R31" i="6"/>
  <c r="S31" i="6"/>
  <c r="M32" i="6"/>
  <c r="Q32" i="6"/>
  <c r="R32" i="6"/>
  <c r="S32" i="6"/>
  <c r="M33" i="6"/>
  <c r="Q33" i="6"/>
  <c r="R33" i="6"/>
  <c r="S33" i="6"/>
  <c r="M34" i="6"/>
  <c r="Q34" i="6"/>
  <c r="R34" i="6"/>
  <c r="S34" i="6"/>
  <c r="M35" i="6"/>
  <c r="Q35" i="6"/>
  <c r="R35" i="6"/>
  <c r="S35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5" i="6"/>
  <c r="H25" i="6"/>
  <c r="I21" i="6"/>
  <c r="H21" i="6"/>
  <c r="I19" i="6"/>
  <c r="H19" i="6"/>
  <c r="I18" i="6"/>
  <c r="H18" i="6"/>
  <c r="I16" i="6"/>
  <c r="H16" i="6"/>
  <c r="I14" i="6"/>
  <c r="H14" i="6"/>
  <c r="I13" i="6"/>
  <c r="H13" i="6"/>
  <c r="C13" i="6"/>
  <c r="C14" i="6"/>
  <c r="C16" i="6"/>
  <c r="C17" i="6"/>
  <c r="C18" i="6"/>
  <c r="C19" i="6"/>
  <c r="C21" i="6"/>
  <c r="C25" i="6"/>
  <c r="C27" i="6"/>
  <c r="C28" i="6"/>
  <c r="C29" i="6"/>
  <c r="C30" i="6"/>
  <c r="C31" i="6"/>
  <c r="C32" i="6"/>
  <c r="C33" i="6"/>
  <c r="C34" i="6"/>
  <c r="C35" i="6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3" i="9"/>
  <c r="C29" i="9"/>
  <c r="C28" i="9"/>
  <c r="S44" i="9"/>
  <c r="R44" i="9"/>
  <c r="Q44" i="9"/>
  <c r="P44" i="9"/>
  <c r="O44" i="9"/>
  <c r="N44" i="9"/>
  <c r="M44" i="9"/>
  <c r="S43" i="9"/>
  <c r="R43" i="9"/>
  <c r="Q43" i="9"/>
  <c r="P43" i="9"/>
  <c r="O43" i="9"/>
  <c r="N43" i="9"/>
  <c r="M43" i="9"/>
  <c r="I44" i="9"/>
  <c r="H44" i="9"/>
  <c r="G44" i="9"/>
  <c r="F44" i="9"/>
  <c r="E44" i="9"/>
  <c r="D44" i="9"/>
  <c r="C44" i="9"/>
  <c r="I43" i="9"/>
  <c r="H43" i="9"/>
  <c r="G43" i="9"/>
  <c r="F43" i="9"/>
  <c r="E43" i="9"/>
  <c r="D43" i="9"/>
  <c r="C43" i="9"/>
  <c r="S29" i="9"/>
  <c r="R29" i="9"/>
  <c r="Q29" i="9"/>
  <c r="P29" i="9"/>
  <c r="O29" i="9"/>
  <c r="N29" i="9"/>
  <c r="M29" i="9"/>
  <c r="S28" i="9"/>
  <c r="R28" i="9"/>
  <c r="Q28" i="9"/>
  <c r="P28" i="9"/>
  <c r="O28" i="9"/>
  <c r="N28" i="9"/>
  <c r="M28" i="9"/>
  <c r="I29" i="9"/>
  <c r="H29" i="9"/>
  <c r="G29" i="9"/>
  <c r="F29" i="9"/>
  <c r="E29" i="9"/>
  <c r="D29" i="9"/>
  <c r="I28" i="9"/>
  <c r="H28" i="9"/>
  <c r="G28" i="9"/>
  <c r="F28" i="9"/>
  <c r="E28" i="9"/>
  <c r="D28" i="9"/>
  <c r="S14" i="9"/>
  <c r="R14" i="9"/>
  <c r="Q14" i="9"/>
  <c r="P14" i="9"/>
  <c r="O14" i="9"/>
  <c r="N14" i="9"/>
  <c r="M14" i="9"/>
  <c r="S13" i="9"/>
  <c r="R13" i="9"/>
  <c r="Q13" i="9"/>
  <c r="P13" i="9"/>
  <c r="O13" i="9"/>
  <c r="N13" i="9"/>
  <c r="M13" i="9"/>
  <c r="D14" i="9"/>
  <c r="E14" i="9"/>
  <c r="F14" i="9"/>
  <c r="G14" i="9"/>
  <c r="H14" i="9"/>
  <c r="I14" i="9"/>
  <c r="C14" i="9"/>
  <c r="D13" i="9"/>
  <c r="E13" i="9"/>
  <c r="F13" i="9"/>
  <c r="G13" i="9"/>
  <c r="H13" i="9"/>
  <c r="I13" i="9"/>
  <c r="K37" i="1"/>
  <c r="J37" i="1"/>
  <c r="K36" i="1"/>
  <c r="J36" i="1"/>
  <c r="D37" i="1"/>
  <c r="E37" i="1"/>
  <c r="D36" i="1"/>
  <c r="E36" i="1"/>
  <c r="G22" i="7"/>
  <c r="G27" i="7"/>
  <c r="G30" i="7"/>
  <c r="G13" i="7"/>
  <c r="G26" i="7"/>
  <c r="G20" i="7"/>
  <c r="G23" i="7"/>
  <c r="G25" i="7"/>
  <c r="G31" i="7"/>
  <c r="G16" i="7"/>
  <c r="G19" i="7"/>
  <c r="G15" i="7"/>
  <c r="G32" i="7"/>
  <c r="G17" i="7"/>
  <c r="G21" i="7"/>
  <c r="G29" i="7"/>
  <c r="G34" i="7"/>
  <c r="G28" i="7"/>
  <c r="G35" i="7"/>
  <c r="G14" i="7"/>
  <c r="G33" i="7"/>
  <c r="G18" i="7"/>
  <c r="G24" i="7"/>
  <c r="G19" i="6"/>
  <c r="G27" i="6"/>
  <c r="G34" i="6"/>
  <c r="G31" i="6"/>
  <c r="G33" i="6"/>
  <c r="G35" i="6"/>
  <c r="G13" i="6"/>
  <c r="G25" i="6"/>
  <c r="G32" i="6"/>
  <c r="G30" i="6"/>
  <c r="G16" i="6"/>
  <c r="G29" i="6"/>
  <c r="G14" i="6"/>
  <c r="G28" i="6"/>
  <c r="G21" i="6"/>
  <c r="G18" i="6"/>
</calcChain>
</file>

<file path=xl/comments1.xml><?xml version="1.0" encoding="utf-8"?>
<comments xmlns="http://schemas.openxmlformats.org/spreadsheetml/2006/main">
  <authors>
    <author>John J. Walters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Labeled "Absolute Return"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16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57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29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152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96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99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As of Sept. 2014, hedge fund holdings have been eliminated to reduce complexity/costs. (page 71)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99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87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 additional source link for estimate of carried interest and partnership fees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100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Not available in pension section, pages 74-79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82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Listed as Investment Activity Expense, page 25.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65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66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30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59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47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32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ii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Labeled "Real Return" page 60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21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50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98
 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Called "Absolute Return" but no data for 5 year returns, page 99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88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85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84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Marked "data not meaningful" page 73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54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107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80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81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56
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high but those numbers are right out of the report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64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138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131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41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123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According to page 95, alterative investment fees are not disclosed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69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24.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25.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61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42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5 year return not available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44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62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63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108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108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
</t>
        </r>
      </text>
    </comment>
  </commentList>
</comments>
</file>

<file path=xl/comments2.xml><?xml version="1.0" encoding="utf-8"?>
<comments xmlns="http://schemas.openxmlformats.org/spreadsheetml/2006/main">
  <authors>
    <author>John J. Walters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29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152
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96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88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85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57
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30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59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84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80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21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50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47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32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25.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69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99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87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 additional source link for estimate of carried interest and partnership fees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100
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42
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
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ii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131
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41
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123
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According to page 95, alterative investment fees are not disclosed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16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81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56
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high but those numbers are right out of the report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64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44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62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63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82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Listed as Investment Activity Expense, page 25.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61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54
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107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65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66
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108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115
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108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115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
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65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R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66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54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107
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61
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82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Listed as Investment Activity Expense, page 25.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44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62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63
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81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56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high but those numbers are right out of the report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64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16
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</t>
        </r>
      </text>
    </comment>
    <comment ref="S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131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41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123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According to page 95, alterative investment fees are not disclosed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ii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S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42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99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87
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 additional source link for estimate of carried interest and partnership fees</t>
        </r>
      </text>
    </comment>
    <comment ref="S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100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69
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
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
</t>
        </r>
      </text>
    </comment>
    <comment ref="O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24.</t>
        </r>
      </text>
    </comment>
    <comment ref="P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25.</t>
        </r>
      </text>
    </comment>
    <comment ref="S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S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47
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32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21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50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R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S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80
</t>
        </r>
      </text>
    </comment>
    <comment ref="M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84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30
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59
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57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88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S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85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29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152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96
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O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S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R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S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Not available in pension section, pages 74-79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Not available in pension section, pages 74-79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</commentList>
</comments>
</file>

<file path=xl/comments3.xml><?xml version="1.0" encoding="utf-8"?>
<comments xmlns="http://schemas.openxmlformats.org/spreadsheetml/2006/main">
  <authors>
    <author>John J. Walters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81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56
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high but those numbers are right out of the report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64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
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42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
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65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66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24.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25.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ii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47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32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84
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21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50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99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87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 additional source link for estimate of carried interest and partnership fees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100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30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59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80
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54
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107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82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Listed as Investment Activity Expense, page 25.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Not available in pension section, pages 74-79
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61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131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41
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123
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According to page 95, alterative investment fees are not disclosed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88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85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69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29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152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96
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57
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16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44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62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63
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108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115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
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108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115
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44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62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63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16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57
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29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152
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96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69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88
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S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85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131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41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123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According to page 95, alterative investment fees are not disclosed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61
</t>
        </r>
      </text>
    </comment>
    <comment ref="S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Not available in pension section, pages 74-79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82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Listed as Investment Activity Expense, page 25.</t>
        </r>
      </text>
    </comment>
    <comment ref="S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54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107
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O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P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S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80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30
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59
</t>
        </r>
      </text>
    </comment>
    <comment ref="S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99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87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 additional source link for estimate of carried interest and partnership fees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100
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S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M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21
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50
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84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47
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32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ii
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S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O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R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S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24.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25.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65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R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</t>
        </r>
      </text>
    </comment>
    <comment ref="S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66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42
</t>
        </r>
      </text>
    </comment>
    <comment ref="R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
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81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56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high but those numbers are right out of the report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64
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R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</commentList>
</comments>
</file>

<file path=xl/comments4.xml><?xml version="1.0" encoding="utf-8"?>
<comments xmlns="http://schemas.openxmlformats.org/spreadsheetml/2006/main">
  <authors>
    <author>John J. Walters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42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81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56
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high but those numbers are right out of the report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64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65
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66
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30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59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88
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85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29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152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96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44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62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63
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80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54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107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69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108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115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82
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Listed as Investment Activity Expense, page 25.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16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
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24.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25.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57
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131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41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123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According to page 95, alterative investment fees are not disclosed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47
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32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61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Not available in pension section, pages 74-79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84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ii
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99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87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 additional source link for estimate of carried interest and partnership fees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100
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21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50
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21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50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99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87
</t>
        </r>
      </text>
    </comment>
    <comment ref="P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 additional source link for estimate of carried interest and partnership fees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100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ii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84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Not available in pension section, pages 74-79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61
</t>
        </r>
      </text>
    </comment>
    <comment ref="S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47
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32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131
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41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123
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According to page 95, alterative investment fees are not disclosed</t>
        </r>
      </text>
    </comment>
    <comment ref="S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57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S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24.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25.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S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16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S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82
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Listed as Investment Activity Expense, page 25.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108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115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
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P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S2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69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54
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107
</t>
        </r>
      </text>
    </comment>
    <comment ref="M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80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R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44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62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63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29
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152
</t>
        </r>
      </text>
    </comment>
    <comment ref="S3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96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88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85
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30
</t>
        </r>
      </text>
    </comment>
    <comment ref="O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59
</t>
        </r>
      </text>
    </comment>
    <comment ref="S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R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S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65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R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66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81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56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high but those numbers are right out of the report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64
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42
</t>
        </r>
      </text>
    </comment>
    <comment ref="R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
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</commentList>
</comments>
</file>

<file path=xl/comments5.xml><?xml version="1.0" encoding="utf-8"?>
<comments xmlns="http://schemas.openxmlformats.org/spreadsheetml/2006/main">
  <authors>
    <author>John J. Walters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29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152
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96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88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85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57
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30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59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84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80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21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50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47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32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25.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69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R1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81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56
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high but those numbers are right out of the report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64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42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R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65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66
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24.</t>
        </r>
      </text>
    </comment>
    <comment ref="P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25.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ii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S2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47
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32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84
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20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S2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Not available in pension section, pages 74-79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133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S2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21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50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99
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O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87
</t>
        </r>
      </text>
    </comment>
    <comment ref="P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 additional source link for estimate of carried interest and partnership fees</t>
        </r>
      </text>
    </comment>
    <comment ref="S2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100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110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S2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40
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43
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75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R3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Third party total investment expenses as a percentage of assets at year end.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42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28
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81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56
</t>
        </r>
      </text>
    </comment>
    <comment ref="R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high but those numbers are right out of the report</t>
        </r>
      </text>
    </comment>
    <comment ref="S33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64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65
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67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Abnormally low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66
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135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109
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124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52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23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46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Seems to be verified on page 51
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53
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36
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R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high, but numbers verified
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86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30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59
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90
</t>
        </r>
      </text>
    </comment>
    <comment ref="M3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88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78
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85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102
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29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152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96
</t>
        </r>
      </text>
    </comment>
    <comment ref="M3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44
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62
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63
</t>
        </r>
      </text>
    </comment>
    <comment ref="S37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48
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25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45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Also abnormally low
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49
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O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51.</t>
        </r>
      </text>
    </comment>
    <comment ref="S38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31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
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80
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89
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22
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92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54
</t>
        </r>
      </text>
    </comment>
    <comment ref="S39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107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68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69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108
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18
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115
</t>
        </r>
      </text>
    </comment>
    <comment ref="S40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51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82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19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Listed as Investment Activity Expense, page 25.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71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74
</t>
        </r>
      </text>
    </comment>
    <comment ref="S41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72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27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60
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24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76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16
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83</t>
        </r>
      </text>
    </comment>
    <comment ref="S42" authorId="0" shapeId="0">
      <text>
        <r>
          <rPr>
            <b/>
            <sz val="9"/>
            <color indexed="81"/>
            <rFont val="Tahoma"/>
            <family val="2"/>
          </rPr>
          <t>John J. Walters:</t>
        </r>
        <r>
          <rPr>
            <sz val="9"/>
            <color indexed="81"/>
            <rFont val="Tahoma"/>
            <family val="2"/>
          </rPr>
          <t xml:space="preserve">
Page 77
</t>
        </r>
      </text>
    </comment>
  </commentList>
</comments>
</file>

<file path=xl/sharedStrings.xml><?xml version="1.0" encoding="utf-8"?>
<sst xmlns="http://schemas.openxmlformats.org/spreadsheetml/2006/main" count="645" uniqueCount="94">
  <si>
    <t>State</t>
  </si>
  <si>
    <t>Assets, Year End</t>
  </si>
  <si>
    <t>Third Party Investment Expenses</t>
  </si>
  <si>
    <t>Mgmt. Exp.</t>
  </si>
  <si>
    <t>Exp. Ratio</t>
  </si>
  <si>
    <t>Source</t>
  </si>
  <si>
    <t>Alaska</t>
  </si>
  <si>
    <t>Arizona</t>
  </si>
  <si>
    <t>Arkansas</t>
  </si>
  <si>
    <t>California</t>
  </si>
  <si>
    <t>Connecticut</t>
  </si>
  <si>
    <t>Delaware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</si>
  <si>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</si>
  <si>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</si>
  <si>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</si>
  <si>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</si>
  <si>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</si>
  <si>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</si>
  <si>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</si>
  <si>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</si>
  <si>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</si>
  <si>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</si>
  <si>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</si>
  <si>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</si>
  <si>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Minnesota</t>
  </si>
  <si>
    <t>Mississippi</t>
  </si>
  <si>
    <t>Missouri</t>
  </si>
  <si>
    <t>Montana</t>
  </si>
  <si>
    <t>New Hampshire</t>
  </si>
  <si>
    <t>New Jersey</t>
  </si>
  <si>
    <t>North Dakota</t>
  </si>
  <si>
    <t>Oklahoma</t>
  </si>
  <si>
    <t>Oregon</t>
  </si>
  <si>
    <t>South Carolina</t>
  </si>
  <si>
    <t>South Dakota</t>
  </si>
  <si>
    <t>Tennessee</t>
  </si>
  <si>
    <t>Vermont</t>
  </si>
  <si>
    <t>Virginia</t>
  </si>
  <si>
    <t>Washington</t>
  </si>
  <si>
    <t>Link</t>
  </si>
  <si>
    <t>CalPERS</t>
  </si>
  <si>
    <t>DPERS</t>
  </si>
  <si>
    <t>FRS</t>
  </si>
  <si>
    <t>SRPS</t>
  </si>
  <si>
    <t>VRS</t>
  </si>
  <si>
    <t>Total Fund</t>
  </si>
  <si>
    <t>Pvt. Equity</t>
  </si>
  <si>
    <t>Hedge Funds</t>
  </si>
  <si>
    <t>5-Year Annualized Returns</t>
  </si>
  <si>
    <t>Total Exp.</t>
  </si>
  <si>
    <t>As of June 30, 2014</t>
  </si>
  <si>
    <t>PERS</t>
  </si>
  <si>
    <t>ASRS</t>
  </si>
  <si>
    <t>ERS</t>
  </si>
  <si>
    <t>PERSI</t>
  </si>
  <si>
    <t>SRS</t>
  </si>
  <si>
    <t>INPRS</t>
  </si>
  <si>
    <t>IPERS</t>
  </si>
  <si>
    <t>KPERS</t>
  </si>
  <si>
    <t>KRS</t>
  </si>
  <si>
    <t>LASERS</t>
  </si>
  <si>
    <t>MOSERS</t>
  </si>
  <si>
    <t>PRIT</t>
  </si>
  <si>
    <t>NHRS</t>
  </si>
  <si>
    <t>OPERS</t>
  </si>
  <si>
    <t>PEBA</t>
  </si>
  <si>
    <t>SDRS</t>
  </si>
  <si>
    <t>TCRS</t>
  </si>
  <si>
    <t>VSERS</t>
  </si>
  <si>
    <t>DRS</t>
  </si>
  <si>
    <t>MPERA</t>
  </si>
  <si>
    <t>MNPERA</t>
  </si>
  <si>
    <t>Inv. Coun.</t>
  </si>
  <si>
    <t>Report</t>
  </si>
  <si>
    <t>State CAFR</t>
  </si>
  <si>
    <t>ASRPS</t>
  </si>
  <si>
    <t>Other Fees</t>
  </si>
  <si>
    <t>5-Yr ROR</t>
  </si>
  <si>
    <t>Median</t>
  </si>
  <si>
    <t>Average</t>
  </si>
  <si>
    <t>Additional</t>
  </si>
  <si>
    <t>Alt. Asset %</t>
  </si>
  <si>
    <t>Sorted by 3rd Party Management Expense Ratio, Low to High</t>
  </si>
  <si>
    <t>Sorted by 3rd Party Management Expense Ratio, High to Low</t>
  </si>
  <si>
    <t>Sorted by Five-Year Annualized Rate of Return, Low to High</t>
  </si>
  <si>
    <t>Sorted by Five-Year Annualized Rate of Return, High to Low</t>
  </si>
  <si>
    <t>Sorted by Percentage of Alternative Assets, Low to High</t>
  </si>
  <si>
    <t>Sorted by Percentage of Alternative Assets, High to Low</t>
  </si>
  <si>
    <t>Ten Lowest Five-Year Annualized Rates of Return</t>
  </si>
  <si>
    <t>Ten Highest Five-Year Annualized Rates of Return</t>
  </si>
  <si>
    <t>Ten Lowest 3rd Party Management Expense Ratios</t>
  </si>
  <si>
    <t>Ten Highest 3rd Party Management Expense Ratios</t>
  </si>
  <si>
    <t>Ten Lowest Percentages of Alternative Assets</t>
  </si>
  <si>
    <t>Ten Highest Percentages of Alternative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</si>
</sst>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165" fontId="2" fillId="2" borderId="0" xfId="2" applyNumberFormat="1" applyFont="1" applyFill="1"/>
    <xf numFmtId="0" fontId="2" fillId="0" borderId="0" xfId="0" applyFont="1"/>
    <xf numFmtId="0" fontId="5" fillId="0" borderId="0" xfId="0" applyFont="1"/>
    <xf numFmtId="10" fontId="0" fillId="0" borderId="0" xfId="2" applyNumberFormat="1" applyFont="1"/>
    <xf numFmtId="164" fontId="0" fillId="3" borderId="0" xfId="1" applyNumberFormat="1" applyFont="1" applyFill="1"/>
    <xf numFmtId="0" fontId="0" fillId="3" borderId="0" xfId="0" applyFill="1"/>
    <xf numFmtId="165" fontId="0" fillId="3" borderId="0" xfId="2" applyNumberFormat="1" applyFont="1" applyFill="1"/>
    <xf numFmtId="164" fontId="0" fillId="0" borderId="0" xfId="1" applyNumberFormat="1" applyFont="1"/>
    <xf numFmtId="165" fontId="0" fillId="0" borderId="0" xfId="2" applyNumberFormat="1" applyFont="1"/>
    <xf numFmtId="0" fontId="6" fillId="0" borderId="0" xfId="3" applyAlignment="1" applyProtection="1"/>
    <xf numFmtId="0" fontId="2" fillId="3" borderId="0" xfId="0" applyFont="1" applyFill="1"/>
    <xf numFmtId="0" fontId="5" fillId="3" borderId="0" xfId="0" applyFont="1" applyFill="1"/>
    <xf numFmtId="10" fontId="0" fillId="3" borderId="0" xfId="2" applyNumberFormat="1" applyFont="1" applyFill="1"/>
    <xf numFmtId="0" fontId="6" fillId="3" borderId="0" xfId="3" applyFill="1" applyAlignment="1" applyProtection="1"/>
    <xf numFmtId="0" fontId="2" fillId="0" borderId="0" xfId="0" applyFont="1" applyFill="1"/>
    <xf numFmtId="0" fontId="0" fillId="0" borderId="0" xfId="0" applyFill="1"/>
    <xf numFmtId="164" fontId="0" fillId="0" borderId="0" xfId="1" applyNumberFormat="1" applyFont="1" applyFill="1"/>
    <xf numFmtId="165" fontId="0" fillId="0" borderId="0" xfId="2" applyNumberFormat="1" applyFont="1" applyFill="1"/>
    <xf numFmtId="0" fontId="2" fillId="0" borderId="4" xfId="0" applyFont="1" applyFill="1" applyBorder="1"/>
    <xf numFmtId="10" fontId="2" fillId="0" borderId="5" xfId="2" applyNumberFormat="1" applyFont="1" applyFill="1" applyBorder="1"/>
    <xf numFmtId="10" fontId="2" fillId="0" borderId="6" xfId="2" applyNumberFormat="1" applyFont="1" applyFill="1" applyBorder="1"/>
    <xf numFmtId="0" fontId="2" fillId="0" borderId="7" xfId="0" applyFont="1" applyFill="1" applyBorder="1"/>
    <xf numFmtId="0" fontId="2" fillId="0" borderId="5" xfId="0" applyFont="1" applyFill="1" applyBorder="1"/>
    <xf numFmtId="164" fontId="2" fillId="0" borderId="6" xfId="1" applyNumberFormat="1" applyFont="1" applyFill="1" applyBorder="1"/>
    <xf numFmtId="164" fontId="2" fillId="0" borderId="7" xfId="1" applyNumberFormat="1" applyFont="1" applyFill="1" applyBorder="1"/>
    <xf numFmtId="165" fontId="2" fillId="0" borderId="4" xfId="2" applyNumberFormat="1" applyFont="1" applyFill="1" applyBorder="1"/>
    <xf numFmtId="164" fontId="2" fillId="3" borderId="3" xfId="1" applyNumberFormat="1" applyFont="1" applyFill="1" applyBorder="1" applyAlignment="1">
      <alignment horizontal="center"/>
    </xf>
    <xf numFmtId="0" fontId="5" fillId="0" borderId="0" xfId="0" applyFont="1" applyFill="1"/>
    <xf numFmtId="10" fontId="0" fillId="0" borderId="0" xfId="2" applyNumberFormat="1" applyFont="1" applyFill="1"/>
    <xf numFmtId="0" fontId="6" fillId="0" borderId="0" xfId="3" applyFill="1" applyAlignment="1" applyProtection="1"/>
    <xf numFmtId="10" fontId="0" fillId="0" borderId="0" xfId="0" applyNumberFormat="1"/>
    <xf numFmtId="0" fontId="0" fillId="2" borderId="0" xfId="0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165" fontId="7" fillId="3" borderId="0" xfId="3" applyNumberFormat="1" applyFont="1" applyFill="1" applyAlignment="1" applyProtection="1"/>
    <xf numFmtId="165" fontId="7" fillId="0" borderId="0" xfId="3" applyNumberFormat="1" applyFont="1" applyAlignment="1" applyProtection="1"/>
    <xf numFmtId="166" fontId="0" fillId="0" borderId="0" xfId="2" applyNumberFormat="1" applyFont="1"/>
    <xf numFmtId="166" fontId="0" fillId="0" borderId="0" xfId="2" applyNumberFormat="1" applyFont="1" applyFill="1"/>
    <xf numFmtId="166" fontId="0" fillId="3" borderId="0" xfId="2" applyNumberFormat="1" applyFont="1" applyFill="1"/>
    <xf numFmtId="0" fontId="2" fillId="4" borderId="0" xfId="0" applyFont="1" applyFill="1"/>
    <xf numFmtId="0" fontId="5" fillId="4" borderId="0" xfId="0" applyFont="1" applyFill="1"/>
    <xf numFmtId="10" fontId="0" fillId="4" borderId="0" xfId="2" applyNumberFormat="1" applyFont="1" applyFill="1"/>
    <xf numFmtId="164" fontId="0" fillId="4" borderId="0" xfId="1" applyNumberFormat="1" applyFont="1" applyFill="1"/>
    <xf numFmtId="165" fontId="0" fillId="4" borderId="0" xfId="2" applyNumberFormat="1" applyFont="1" applyFill="1"/>
    <xf numFmtId="166" fontId="0" fillId="4" borderId="0" xfId="2" applyNumberFormat="1" applyFont="1" applyFill="1"/>
    <xf numFmtId="10" fontId="0" fillId="3" borderId="0" xfId="0" applyNumberFormat="1" applyFill="1"/>
    <xf numFmtId="165" fontId="0" fillId="0" borderId="0" xfId="0" applyNumberFormat="1"/>
    <xf numFmtId="165" fontId="0" fillId="3" borderId="0" xfId="0" applyNumberFormat="1" applyFill="1"/>
    <xf numFmtId="10" fontId="0" fillId="4" borderId="0" xfId="0" applyNumberFormat="1" applyFill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0" xfId="2" applyNumberFormat="1" applyFont="1" applyFill="1"/>
    <xf numFmtId="10" fontId="0" fillId="4" borderId="0" xfId="0" applyNumberFormat="1" applyFont="1" applyFill="1"/>
    <xf numFmtId="0" fontId="2" fillId="4" borderId="0" xfId="0" applyNumberFormat="1" applyFont="1" applyFill="1"/>
    <xf numFmtId="164" fontId="0" fillId="0" borderId="0" xfId="0" applyNumberFormat="1"/>
    <xf numFmtId="10" fontId="2" fillId="3" borderId="5" xfId="2" applyNumberFormat="1" applyFont="1" applyFill="1" applyBorder="1" applyAlignment="1">
      <alignment horizontal="center"/>
    </xf>
    <xf numFmtId="10" fontId="2" fillId="3" borderId="6" xfId="2" applyNumberFormat="1" applyFont="1" applyFill="1" applyBorder="1" applyAlignment="1">
      <alignment horizontal="center"/>
    </xf>
    <xf numFmtId="10" fontId="2" fillId="3" borderId="7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3">
    <cellStyle name="Currency" xfId="1" builtinId="4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zasrs.gov/sites/default/files/pdf/61st%20Comprehensive%20Annual%20Financial%20Report%20%28FY%202014%29.pdf" TargetMode="External"/><Relationship Id="rId13" Type="http://schemas.openxmlformats.org/officeDocument/2006/relationships/hyperlink" Target="https://www.srs.illinois.gov/PDFILES/oldAnnuals/sers2014.pdf" TargetMode="External"/><Relationship Id="rId18" Type="http://schemas.openxmlformats.org/officeDocument/2006/relationships/hyperlink" Target="http://lasersonline.org/uploads/CAFR2014_DigitalWebBookmarkSection.pdf" TargetMode="External"/><Relationship Id="rId26" Type="http://schemas.openxmlformats.org/officeDocument/2006/relationships/hyperlink" Target="http://www.nd.gov/ndpers/forms-and-publications/publications/2014-annual-report.pdf" TargetMode="External"/><Relationship Id="rId3" Type="http://schemas.openxmlformats.org/officeDocument/2006/relationships/hyperlink" Target="http://www.delawarepensions.com/FinancialReports/financials/fy14cafr.pdf" TargetMode="External"/><Relationship Id="rId21" Type="http://schemas.openxmlformats.org/officeDocument/2006/relationships/hyperlink" Target="http://www.pers.ms.gov/Content/CAFR/CAFR2014.pdf?" TargetMode="External"/><Relationship Id="rId34" Type="http://schemas.openxmlformats.org/officeDocument/2006/relationships/hyperlink" Target="http://www.pionline.com/article/20150615/PRINT/306159977/calpers-hampered-by-fee-complications" TargetMode="External"/><Relationship Id="rId7" Type="http://schemas.openxmlformats.org/officeDocument/2006/relationships/hyperlink" Target="http://doa.alaska.gov/drb/pdf/pers/cafr/2014PersCafr.pdf" TargetMode="External"/><Relationship Id="rId12" Type="http://schemas.openxmlformats.org/officeDocument/2006/relationships/hyperlink" Target="http://www.persi.idaho.gov/documents/investments/FY14/AR-FY2014.pdf" TargetMode="External"/><Relationship Id="rId17" Type="http://schemas.openxmlformats.org/officeDocument/2006/relationships/hyperlink" Target="https://kyret.ky.gov/Investments%20Annual%20Reports/2014-cafr.pdf" TargetMode="External"/><Relationship Id="rId25" Type="http://schemas.openxmlformats.org/officeDocument/2006/relationships/hyperlink" Target="https://www.nhrs.org/docs/default-source/cafr/nhrs-cafr-fy-2014.pdf?sfvrsn=8" TargetMode="External"/><Relationship Id="rId33" Type="http://schemas.openxmlformats.org/officeDocument/2006/relationships/hyperlink" Target="http://www.drs.wa.gov/administration/annual-report/cafr/" TargetMode="External"/><Relationship Id="rId2" Type="http://schemas.openxmlformats.org/officeDocument/2006/relationships/hyperlink" Target="https://www.calpers.ca.gov/eip-docs/about/pubs/cafr-2014.pdf" TargetMode="External"/><Relationship Id="rId16" Type="http://schemas.openxmlformats.org/officeDocument/2006/relationships/hyperlink" Target="http://www.kpers.org/annualreport2014.pdf" TargetMode="External"/><Relationship Id="rId20" Type="http://schemas.openxmlformats.org/officeDocument/2006/relationships/hyperlink" Target="http://www.mnpera.org/vertical/Sites/%7BCB6D4845-437C-4F52-969E-51305385F40B%7D/uploads/CAFR_2014_Web.pdf" TargetMode="External"/><Relationship Id="rId29" Type="http://schemas.openxmlformats.org/officeDocument/2006/relationships/hyperlink" Target="https://www.retirement.sc.gov/financial/CAFR_2014.pdf" TargetMode="External"/><Relationship Id="rId1" Type="http://schemas.openxmlformats.org/officeDocument/2006/relationships/hyperlink" Target="http://www.nj.gov/treasury/doinvest/pdf/AnnualReport/2014AnnualReportStateInvestmentCouncil.pdf" TargetMode="External"/><Relationship Id="rId6" Type="http://schemas.openxmlformats.org/officeDocument/2006/relationships/hyperlink" Target="http://www.varetire.org/pdf/publications/2014-annual-report.pdf" TargetMode="External"/><Relationship Id="rId11" Type="http://schemas.openxmlformats.org/officeDocument/2006/relationships/hyperlink" Target="http://www.ers.ga.gov/Docs/Formsandpubs/CAFR2014.pdf" TargetMode="External"/><Relationship Id="rId24" Type="http://schemas.openxmlformats.org/officeDocument/2006/relationships/hyperlink" Target="http://www.mapension.com/files/3314/1874/8029/CAFR_Fiscal_Year_2014.pdf" TargetMode="External"/><Relationship Id="rId32" Type="http://schemas.openxmlformats.org/officeDocument/2006/relationships/hyperlink" Target="http://www.vermonttreasurer.gov/sites/treasurer/files/pdf/annualreport/2014%20State%20Treasurer%27s%20Office%20Annual%20Report%20Web.pdf" TargetMode="External"/><Relationship Id="rId5" Type="http://schemas.openxmlformats.org/officeDocument/2006/relationships/hyperlink" Target="http://www.sra.state.md.us/Agency/Downloads/CAFR/CAFR-2014.pdf" TargetMode="External"/><Relationship Id="rId15" Type="http://schemas.openxmlformats.org/officeDocument/2006/relationships/hyperlink" Target="https://www.ipers.org/publications/misc/pdf/financial/cafr/cafr.pdf" TargetMode="External"/><Relationship Id="rId23" Type="http://schemas.openxmlformats.org/officeDocument/2006/relationships/hyperlink" Target="http://mpera.mt.gov/docs/2014CAFR.pdf" TargetMode="External"/><Relationship Id="rId28" Type="http://schemas.openxmlformats.org/officeDocument/2006/relationships/hyperlink" Target="http://www.oregon.gov/pers/docs/financial_reports/2014_cafr.pdf" TargetMode="External"/><Relationship Id="rId36" Type="http://schemas.openxmlformats.org/officeDocument/2006/relationships/comments" Target="../comments1.xml"/><Relationship Id="rId10" Type="http://schemas.openxmlformats.org/officeDocument/2006/relationships/hyperlink" Target="http://www.osc.ct.gov/2014cafr/cafr2014.pdf" TargetMode="External"/><Relationship Id="rId19" Type="http://schemas.openxmlformats.org/officeDocument/2006/relationships/hyperlink" Target="http://www.mainepers.org/PDFs/CAFRS/CAFR14.pdf" TargetMode="External"/><Relationship Id="rId31" Type="http://schemas.openxmlformats.org/officeDocument/2006/relationships/hyperlink" Target="http://www.treasury.state.tn.us/TCRS_Report/2014/TCRS_GFOA_2014.pdf" TargetMode="External"/><Relationship Id="rId4" Type="http://schemas.openxmlformats.org/officeDocument/2006/relationships/hyperlink" Target="https://www.rol.frs.state.fl.us/forms/2013-14_CAFR.pdf" TargetMode="External"/><Relationship Id="rId9" Type="http://schemas.openxmlformats.org/officeDocument/2006/relationships/hyperlink" Target="http://www.apers.org/annualreports/APERS_FR2014.pdf" TargetMode="External"/><Relationship Id="rId14" Type="http://schemas.openxmlformats.org/officeDocument/2006/relationships/hyperlink" Target="http://www.in.gov/inprs/files/2014INPRSCAFRBook_Web.pdf" TargetMode="External"/><Relationship Id="rId22" Type="http://schemas.openxmlformats.org/officeDocument/2006/relationships/hyperlink" Target="https://www.mosers.org/About-MOSERS/Annual-Report.aspx" TargetMode="External"/><Relationship Id="rId27" Type="http://schemas.openxmlformats.org/officeDocument/2006/relationships/hyperlink" Target="http://www.opers.ok.gov/Websites/opers/images/pdfs/CAFR-2014-OPERS.pdf" TargetMode="External"/><Relationship Id="rId30" Type="http://schemas.openxmlformats.org/officeDocument/2006/relationships/hyperlink" Target="http://www.sdrs.sd.gov/publications/documents/CAFR2014_000.pdf" TargetMode="External"/><Relationship Id="rId35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abSelected="1" zoomScale="125" zoomScaleNormal="125" zoomScalePageLayoutView="125" workbookViewId="0">
      <selection activeCell="I39" sqref="I39"/>
    </sheetView>
  </sheetViews>
  <sheetFormatPr defaultColWidth="8.85546875" defaultRowHeight="15" x14ac:dyDescent="0.25"/>
  <cols>
    <col min="1" max="1" width="15.28515625" bestFit="1" customWidth="1"/>
    <col min="2" max="2" width="11.140625" bestFit="1" customWidth="1"/>
    <col min="3" max="3" width="10.42578125" bestFit="1" customWidth="1"/>
    <col min="4" max="4" width="12.42578125" bestFit="1" customWidth="1"/>
    <col min="5" max="5" width="10.28515625" bestFit="1" customWidth="1"/>
    <col min="6" max="6" width="19.140625" bestFit="1" customWidth="1"/>
    <col min="7" max="7" width="15.28515625" bestFit="1" customWidth="1"/>
    <col min="8" max="8" width="13.7109375" bestFit="1" customWidth="1"/>
    <col min="9" max="9" width="15.28515625" bestFit="1" customWidth="1"/>
    <col min="10" max="10" width="9.7109375" bestFit="1" customWidth="1"/>
    <col min="11" max="11" width="11.42578125" bestFit="1" customWidth="1"/>
    <col min="12" max="12" width="7" bestFit="1" customWidth="1"/>
    <col min="13" max="13" width="11.140625" customWidth="1"/>
    <col min="14" max="14" width="13.28515625" bestFit="1" customWidth="1"/>
    <col min="15" max="15" width="9.140625" bestFit="1" customWidth="1"/>
  </cols>
  <sheetData>
    <row r="1" spans="1:14" x14ac:dyDescent="0.25">
      <c r="A1" s="1"/>
      <c r="B1" s="1"/>
      <c r="C1" s="62" t="s">
        <v>48</v>
      </c>
      <c r="D1" s="63"/>
      <c r="E1" s="64"/>
      <c r="F1" s="28" t="s">
        <v>50</v>
      </c>
      <c r="G1" s="65" t="s">
        <v>2</v>
      </c>
      <c r="H1" s="66"/>
      <c r="I1" s="67"/>
      <c r="J1" s="2"/>
      <c r="K1" s="2"/>
      <c r="L1" s="1"/>
    </row>
    <row r="2" spans="1:14" s="17" customFormat="1" x14ac:dyDescent="0.25">
      <c r="A2" s="20" t="s">
        <v>0</v>
      </c>
      <c r="B2" s="20" t="s">
        <v>73</v>
      </c>
      <c r="C2" s="21" t="s">
        <v>46</v>
      </c>
      <c r="D2" s="22" t="s">
        <v>47</v>
      </c>
      <c r="E2" s="22" t="s">
        <v>45</v>
      </c>
      <c r="F2" s="23" t="s">
        <v>1</v>
      </c>
      <c r="G2" s="24" t="s">
        <v>3</v>
      </c>
      <c r="H2" s="25" t="s">
        <v>76</v>
      </c>
      <c r="I2" s="26" t="s">
        <v>49</v>
      </c>
      <c r="J2" s="27" t="s">
        <v>4</v>
      </c>
      <c r="K2" s="27" t="s">
        <v>81</v>
      </c>
      <c r="L2" s="20" t="s">
        <v>5</v>
      </c>
    </row>
    <row r="3" spans="1:14" s="7" customFormat="1" x14ac:dyDescent="0.25">
      <c r="A3" s="12" t="s">
        <v>6</v>
      </c>
      <c r="B3" s="13" t="s">
        <v>51</v>
      </c>
      <c r="C3" s="14">
        <v>0.16719999999999999</v>
      </c>
      <c r="D3" s="14">
        <v>5.0200000000000002E-2</v>
      </c>
      <c r="E3" s="14">
        <v>0.1258</v>
      </c>
      <c r="F3" s="6">
        <v>15341298000</v>
      </c>
      <c r="G3" s="6">
        <v>59611256</v>
      </c>
      <c r="H3" s="6"/>
      <c r="I3" s="6">
        <f>SUM(G3:H3)</f>
        <v>59611256</v>
      </c>
      <c r="J3" s="8">
        <f t="shared" ref="J3:J35" si="0">I3/F3</f>
        <v>3.885672255372394E-3</v>
      </c>
      <c r="K3" s="41">
        <v>0.33200000000000002</v>
      </c>
      <c r="L3" s="15" t="s">
        <v>39</v>
      </c>
      <c r="N3" s="37"/>
    </row>
    <row r="4" spans="1:14" x14ac:dyDescent="0.25">
      <c r="A4" s="3" t="s">
        <v>7</v>
      </c>
      <c r="B4" s="4" t="s">
        <v>52</v>
      </c>
      <c r="C4" s="5">
        <v>0.16200000000000001</v>
      </c>
      <c r="D4" s="5"/>
      <c r="E4" s="5">
        <v>0.14199999999999999</v>
      </c>
      <c r="F4" s="9">
        <v>35535463000</v>
      </c>
      <c r="G4" s="9">
        <v>149882000</v>
      </c>
      <c r="H4" s="9"/>
      <c r="I4" s="9">
        <f t="shared" ref="I4:I35" si="1">SUM(G4:H4)</f>
        <v>149882000</v>
      </c>
      <c r="J4" s="10">
        <f t="shared" si="0"/>
        <v>4.2178147502960634E-3</v>
      </c>
      <c r="K4" s="39">
        <v>0.28799999999999998</v>
      </c>
      <c r="L4" s="11" t="s">
        <v>39</v>
      </c>
      <c r="N4" s="38"/>
    </row>
    <row r="5" spans="1:14" s="7" customFormat="1" x14ac:dyDescent="0.25">
      <c r="A5" s="12" t="s">
        <v>8</v>
      </c>
      <c r="B5" s="13" t="s">
        <v>75</v>
      </c>
      <c r="C5" s="14"/>
      <c r="D5" s="14"/>
      <c r="E5" s="14">
        <v>0.1426</v>
      </c>
      <c r="F5" s="6">
        <v>7531189627</v>
      </c>
      <c r="G5" s="6">
        <v>29228269</v>
      </c>
      <c r="H5" s="6"/>
      <c r="I5" s="6">
        <f t="shared" si="1"/>
        <v>29228269</v>
      </c>
      <c r="J5" s="8">
        <f t="shared" si="0"/>
        <v>3.8809630944909414E-3</v>
      </c>
      <c r="K5" s="41">
        <v>0.111</v>
      </c>
      <c r="L5" s="15" t="s">
        <v>39</v>
      </c>
      <c r="N5" s="37"/>
    </row>
    <row r="6" spans="1:14" x14ac:dyDescent="0.25">
      <c r="A6" s="3" t="s">
        <v>9</v>
      </c>
      <c r="B6" s="4" t="s">
        <v>40</v>
      </c>
      <c r="C6" s="5">
        <v>0.187</v>
      </c>
      <c r="D6" s="5"/>
      <c r="E6" s="5">
        <v>0.125</v>
      </c>
      <c r="F6" s="9">
        <v>301761539000</v>
      </c>
      <c r="G6" s="9">
        <v>1154654000</v>
      </c>
      <c r="H6" s="9">
        <v>600000000</v>
      </c>
      <c r="I6" s="9">
        <f t="shared" si="1"/>
        <v>1754654000</v>
      </c>
      <c r="J6" s="10">
        <f t="shared" si="0"/>
        <v>5.8147039076441084E-3</v>
      </c>
      <c r="K6" s="39">
        <v>0.23</v>
      </c>
      <c r="L6" s="11" t="s">
        <v>39</v>
      </c>
      <c r="M6" s="11" t="s">
        <v>80</v>
      </c>
      <c r="N6" s="38"/>
    </row>
    <row r="7" spans="1:14" s="7" customFormat="1" x14ac:dyDescent="0.25">
      <c r="A7" s="12" t="s">
        <v>10</v>
      </c>
      <c r="B7" s="13" t="s">
        <v>74</v>
      </c>
      <c r="C7" s="14"/>
      <c r="D7" s="14"/>
      <c r="E7" s="14"/>
      <c r="F7" s="6">
        <v>29414371000</v>
      </c>
      <c r="G7" s="6">
        <f>89036000+65323627</f>
        <v>154359627</v>
      </c>
      <c r="H7" s="6"/>
      <c r="I7" s="6">
        <f t="shared" si="1"/>
        <v>154359627</v>
      </c>
      <c r="J7" s="8">
        <f t="shared" si="0"/>
        <v>5.2477622927921868E-3</v>
      </c>
      <c r="K7" s="41">
        <v>0.26</v>
      </c>
      <c r="L7" s="15" t="s">
        <v>39</v>
      </c>
      <c r="N7" s="6"/>
    </row>
    <row r="8" spans="1:14" x14ac:dyDescent="0.25">
      <c r="A8" s="3" t="s">
        <v>11</v>
      </c>
      <c r="B8" s="4" t="s">
        <v>41</v>
      </c>
      <c r="C8" s="5"/>
      <c r="D8" s="5"/>
      <c r="E8" s="5">
        <v>0.13600000000000001</v>
      </c>
      <c r="F8" s="9">
        <v>9239832000</v>
      </c>
      <c r="G8" s="9">
        <v>23800000</v>
      </c>
      <c r="H8" s="9">
        <v>28500000</v>
      </c>
      <c r="I8" s="9">
        <f t="shared" si="1"/>
        <v>52300000</v>
      </c>
      <c r="J8" s="10">
        <f t="shared" si="0"/>
        <v>5.6602760742836015E-3</v>
      </c>
      <c r="K8" s="39">
        <v>0.19</v>
      </c>
      <c r="L8" s="11" t="s">
        <v>39</v>
      </c>
      <c r="N8" s="38"/>
    </row>
    <row r="9" spans="1:14" s="7" customFormat="1" x14ac:dyDescent="0.25">
      <c r="A9" s="12" t="s">
        <v>12</v>
      </c>
      <c r="B9" s="13" t="s">
        <v>42</v>
      </c>
      <c r="C9" s="14"/>
      <c r="D9" s="14"/>
      <c r="E9" s="14">
        <v>0.13139999999999999</v>
      </c>
      <c r="F9" s="6">
        <v>150184328000</v>
      </c>
      <c r="G9" s="6">
        <v>511039689</v>
      </c>
      <c r="H9" s="6"/>
      <c r="I9" s="6">
        <f t="shared" si="1"/>
        <v>511039689</v>
      </c>
      <c r="J9" s="8">
        <f t="shared" si="0"/>
        <v>3.4027497795908507E-3</v>
      </c>
      <c r="K9" s="41">
        <v>0.182</v>
      </c>
      <c r="L9" s="15" t="s">
        <v>39</v>
      </c>
    </row>
    <row r="10" spans="1:14" s="17" customFormat="1" x14ac:dyDescent="0.25">
      <c r="A10" s="16" t="s">
        <v>13</v>
      </c>
      <c r="B10" s="29" t="s">
        <v>53</v>
      </c>
      <c r="C10" s="30"/>
      <c r="D10" s="30"/>
      <c r="E10" s="30">
        <v>0.1283</v>
      </c>
      <c r="F10" s="18">
        <v>17266692000</v>
      </c>
      <c r="G10" s="18">
        <v>23219264</v>
      </c>
      <c r="H10" s="18"/>
      <c r="I10" s="18">
        <f t="shared" si="1"/>
        <v>23219264</v>
      </c>
      <c r="J10" s="19">
        <f t="shared" si="0"/>
        <v>1.3447430463229436E-3</v>
      </c>
      <c r="K10" s="40">
        <v>1E-3</v>
      </c>
      <c r="L10" s="31" t="s">
        <v>39</v>
      </c>
      <c r="N10" s="19"/>
    </row>
    <row r="11" spans="1:14" s="7" customFormat="1" x14ac:dyDescent="0.25">
      <c r="A11" s="12" t="s">
        <v>14</v>
      </c>
      <c r="B11" s="13" t="s">
        <v>54</v>
      </c>
      <c r="C11" s="14"/>
      <c r="D11" s="14"/>
      <c r="E11" s="14">
        <v>0.12</v>
      </c>
      <c r="F11" s="6">
        <v>15254495338</v>
      </c>
      <c r="G11" s="6">
        <v>48596890</v>
      </c>
      <c r="H11" s="6"/>
      <c r="I11" s="6">
        <f t="shared" si="1"/>
        <v>48596890</v>
      </c>
      <c r="J11" s="8">
        <f t="shared" si="0"/>
        <v>3.1857422302881298E-3</v>
      </c>
      <c r="K11" s="41">
        <v>0.10100000000000001</v>
      </c>
      <c r="L11" s="15" t="s">
        <v>39</v>
      </c>
      <c r="N11" s="8"/>
    </row>
    <row r="12" spans="1:14" s="17" customFormat="1" x14ac:dyDescent="0.25">
      <c r="A12" s="16" t="s">
        <v>15</v>
      </c>
      <c r="B12" s="29" t="s">
        <v>55</v>
      </c>
      <c r="C12" s="30">
        <v>0.17100000000000001</v>
      </c>
      <c r="D12" s="30">
        <v>7.8E-2</v>
      </c>
      <c r="E12" s="30">
        <v>0.123</v>
      </c>
      <c r="F12" s="18">
        <v>14581566241</v>
      </c>
      <c r="G12" s="18">
        <v>42800000</v>
      </c>
      <c r="H12" s="18"/>
      <c r="I12" s="18">
        <f t="shared" si="1"/>
        <v>42800000</v>
      </c>
      <c r="J12" s="19">
        <f t="shared" si="0"/>
        <v>2.9352128085977673E-3</v>
      </c>
      <c r="K12" s="40">
        <v>0.27500000000000002</v>
      </c>
      <c r="L12" s="31" t="s">
        <v>39</v>
      </c>
      <c r="N12" s="19"/>
    </row>
    <row r="13" spans="1:14" s="7" customFormat="1" x14ac:dyDescent="0.25">
      <c r="A13" s="12" t="s">
        <v>16</v>
      </c>
      <c r="B13" s="13" t="s">
        <v>56</v>
      </c>
      <c r="C13" s="14"/>
      <c r="D13" s="14"/>
      <c r="E13" s="14">
        <v>0.105</v>
      </c>
      <c r="F13" s="6">
        <v>30197152000</v>
      </c>
      <c r="G13" s="6">
        <v>187480000</v>
      </c>
      <c r="H13" s="6"/>
      <c r="I13" s="6">
        <f t="shared" si="1"/>
        <v>187480000</v>
      </c>
      <c r="J13" s="8">
        <f t="shared" si="0"/>
        <v>6.2085325132648275E-3</v>
      </c>
      <c r="K13" s="41">
        <v>0.44800000000000001</v>
      </c>
      <c r="L13" s="15" t="s">
        <v>39</v>
      </c>
      <c r="N13" s="8"/>
    </row>
    <row r="14" spans="1:14" s="17" customFormat="1" x14ac:dyDescent="0.25">
      <c r="A14" s="16" t="s">
        <v>17</v>
      </c>
      <c r="B14" s="29" t="s">
        <v>57</v>
      </c>
      <c r="C14" s="30">
        <v>0.1731</v>
      </c>
      <c r="D14" s="30"/>
      <c r="E14" s="30">
        <v>0.12559999999999999</v>
      </c>
      <c r="F14" s="18">
        <v>28038549893</v>
      </c>
      <c r="G14" s="18">
        <v>62618912</v>
      </c>
      <c r="H14" s="18"/>
      <c r="I14" s="18">
        <f t="shared" si="1"/>
        <v>62618912</v>
      </c>
      <c r="J14" s="19">
        <f t="shared" si="0"/>
        <v>2.2333149267335399E-3</v>
      </c>
      <c r="K14" s="40">
        <v>0.25700000000000001</v>
      </c>
      <c r="L14" s="31" t="s">
        <v>39</v>
      </c>
      <c r="N14" s="19"/>
    </row>
    <row r="15" spans="1:14" s="7" customFormat="1" x14ac:dyDescent="0.25">
      <c r="A15" s="12" t="s">
        <v>18</v>
      </c>
      <c r="B15" s="13" t="s">
        <v>58</v>
      </c>
      <c r="C15" s="14"/>
      <c r="D15" s="14">
        <v>7.2999999999999995E-2</v>
      </c>
      <c r="E15" s="14">
        <v>0.14000000000000001</v>
      </c>
      <c r="F15" s="6">
        <v>16575660909</v>
      </c>
      <c r="G15" s="6">
        <v>51653134</v>
      </c>
      <c r="H15" s="6"/>
      <c r="I15" s="6">
        <f t="shared" si="1"/>
        <v>51653134</v>
      </c>
      <c r="J15" s="8">
        <f t="shared" si="0"/>
        <v>3.1162035881147983E-3</v>
      </c>
      <c r="K15" s="41">
        <v>0.249</v>
      </c>
      <c r="L15" s="15" t="s">
        <v>39</v>
      </c>
      <c r="N15" s="8"/>
    </row>
    <row r="16" spans="1:14" s="17" customFormat="1" x14ac:dyDescent="0.25">
      <c r="A16" s="16" t="s">
        <v>19</v>
      </c>
      <c r="B16" s="29" t="s">
        <v>59</v>
      </c>
      <c r="C16" s="30">
        <v>0.17180000000000001</v>
      </c>
      <c r="D16" s="30"/>
      <c r="E16" s="30">
        <v>0.1197</v>
      </c>
      <c r="F16" s="18">
        <v>12015897000</v>
      </c>
      <c r="G16" s="18">
        <v>46592000</v>
      </c>
      <c r="H16" s="18"/>
      <c r="I16" s="18">
        <f t="shared" si="1"/>
        <v>46592000</v>
      </c>
      <c r="J16" s="19">
        <f t="shared" si="0"/>
        <v>3.877529908919825E-3</v>
      </c>
      <c r="K16" s="40">
        <v>0.36499999999999999</v>
      </c>
      <c r="L16" s="31" t="s">
        <v>39</v>
      </c>
      <c r="N16" s="58"/>
    </row>
    <row r="17" spans="1:14" s="7" customFormat="1" x14ac:dyDescent="0.25">
      <c r="A17" s="12" t="s">
        <v>20</v>
      </c>
      <c r="B17" s="13" t="s">
        <v>60</v>
      </c>
      <c r="C17" s="14"/>
      <c r="D17" s="14"/>
      <c r="E17" s="14">
        <v>0.14099999999999999</v>
      </c>
      <c r="F17" s="6">
        <v>11624853426</v>
      </c>
      <c r="G17" s="6">
        <v>74834739</v>
      </c>
      <c r="H17" s="6"/>
      <c r="I17" s="6">
        <f t="shared" si="1"/>
        <v>74834739</v>
      </c>
      <c r="J17" s="8">
        <f t="shared" si="0"/>
        <v>6.4374780702718855E-3</v>
      </c>
      <c r="K17" s="41">
        <v>0.22</v>
      </c>
      <c r="L17" s="15" t="s">
        <v>39</v>
      </c>
      <c r="N17" s="8"/>
    </row>
    <row r="18" spans="1:14" s="17" customFormat="1" x14ac:dyDescent="0.25">
      <c r="A18" s="16" t="s">
        <v>21</v>
      </c>
      <c r="B18" s="29" t="s">
        <v>51</v>
      </c>
      <c r="C18" s="30"/>
      <c r="D18" s="30"/>
      <c r="E18" s="30">
        <v>0.121</v>
      </c>
      <c r="F18" s="18">
        <v>13216050034</v>
      </c>
      <c r="G18" s="18">
        <v>41311867</v>
      </c>
      <c r="H18" s="18"/>
      <c r="I18" s="18">
        <f t="shared" si="1"/>
        <v>41311867</v>
      </c>
      <c r="J18" s="19">
        <f t="shared" si="0"/>
        <v>3.1258860925707662E-3</v>
      </c>
      <c r="K18" s="40">
        <v>0.185</v>
      </c>
      <c r="L18" s="31" t="s">
        <v>39</v>
      </c>
      <c r="N18" s="19"/>
    </row>
    <row r="19" spans="1:14" s="7" customFormat="1" x14ac:dyDescent="0.25">
      <c r="A19" s="12" t="s">
        <v>22</v>
      </c>
      <c r="B19" s="13" t="s">
        <v>43</v>
      </c>
      <c r="C19" s="14">
        <v>0.1532</v>
      </c>
      <c r="D19" s="14"/>
      <c r="E19" s="14">
        <v>0.11700000000000001</v>
      </c>
      <c r="F19" s="6">
        <v>45339988000</v>
      </c>
      <c r="G19" s="6">
        <v>272584000</v>
      </c>
      <c r="H19" s="6">
        <v>57015000</v>
      </c>
      <c r="I19" s="6">
        <f t="shared" si="1"/>
        <v>329599000</v>
      </c>
      <c r="J19" s="8">
        <f>I19/F19</f>
        <v>7.2694990567708133E-3</v>
      </c>
      <c r="K19" s="41">
        <v>0.35199999999999998</v>
      </c>
      <c r="L19" s="15" t="s">
        <v>39</v>
      </c>
      <c r="N19" s="8"/>
    </row>
    <row r="20" spans="1:14" s="17" customFormat="1" x14ac:dyDescent="0.25">
      <c r="A20" s="16" t="s">
        <v>23</v>
      </c>
      <c r="B20" s="29" t="s">
        <v>62</v>
      </c>
      <c r="C20" s="30">
        <v>0.18859999999999999</v>
      </c>
      <c r="D20" s="30">
        <v>7.0900000000000005E-2</v>
      </c>
      <c r="E20" s="30">
        <v>0.1285</v>
      </c>
      <c r="F20" s="18">
        <v>60676774000</v>
      </c>
      <c r="G20" s="18">
        <v>84164000</v>
      </c>
      <c r="H20" s="18">
        <v>235760000</v>
      </c>
      <c r="I20" s="18">
        <f t="shared" si="1"/>
        <v>319924000</v>
      </c>
      <c r="J20" s="19">
        <f t="shared" si="0"/>
        <v>5.2725940901208754E-3</v>
      </c>
      <c r="K20" s="40">
        <v>0.34499999999999997</v>
      </c>
      <c r="L20" s="31" t="s">
        <v>39</v>
      </c>
      <c r="N20" s="19"/>
    </row>
    <row r="21" spans="1:14" s="7" customFormat="1" x14ac:dyDescent="0.25">
      <c r="A21" s="12" t="s">
        <v>24</v>
      </c>
      <c r="B21" s="13" t="s">
        <v>71</v>
      </c>
      <c r="C21" s="14">
        <v>0.17599999999999999</v>
      </c>
      <c r="D21" s="14"/>
      <c r="E21" s="14">
        <v>0.14499999999999999</v>
      </c>
      <c r="F21" s="6">
        <v>26148592000</v>
      </c>
      <c r="G21" s="6">
        <v>36224000</v>
      </c>
      <c r="H21" s="6"/>
      <c r="I21" s="6">
        <f t="shared" si="1"/>
        <v>36224000</v>
      </c>
      <c r="J21" s="8">
        <f t="shared" si="0"/>
        <v>1.3853135954700734E-3</v>
      </c>
      <c r="K21" s="41">
        <v>0.126</v>
      </c>
      <c r="L21" s="15" t="s">
        <v>39</v>
      </c>
      <c r="N21" s="8"/>
    </row>
    <row r="22" spans="1:14" s="17" customFormat="1" x14ac:dyDescent="0.25">
      <c r="A22" s="16" t="s">
        <v>25</v>
      </c>
      <c r="B22" s="29" t="s">
        <v>51</v>
      </c>
      <c r="C22" s="30">
        <v>6.5000000000000002E-2</v>
      </c>
      <c r="D22" s="30"/>
      <c r="E22" s="30">
        <v>0.14099999999999999</v>
      </c>
      <c r="F22" s="18">
        <v>26992598000</v>
      </c>
      <c r="G22" s="18">
        <v>82831464</v>
      </c>
      <c r="H22" s="18">
        <v>3857855</v>
      </c>
      <c r="I22" s="18">
        <f t="shared" si="1"/>
        <v>86689319</v>
      </c>
      <c r="J22" s="19">
        <f t="shared" si="0"/>
        <v>3.2115959716067346E-3</v>
      </c>
      <c r="K22" s="40">
        <v>0.13</v>
      </c>
      <c r="L22" s="31" t="s">
        <v>39</v>
      </c>
      <c r="M22" s="18"/>
      <c r="N22" s="19"/>
    </row>
    <row r="23" spans="1:14" s="7" customFormat="1" x14ac:dyDescent="0.25">
      <c r="A23" s="12" t="s">
        <v>26</v>
      </c>
      <c r="B23" s="13" t="s">
        <v>61</v>
      </c>
      <c r="C23" s="14"/>
      <c r="D23" s="14"/>
      <c r="E23" s="14">
        <v>0.13200000000000001</v>
      </c>
      <c r="F23" s="6">
        <v>9269427483</v>
      </c>
      <c r="G23" s="6">
        <v>157712485</v>
      </c>
      <c r="H23" s="6"/>
      <c r="I23" s="6">
        <f t="shared" si="1"/>
        <v>157712485</v>
      </c>
      <c r="J23" s="8">
        <f t="shared" si="0"/>
        <v>1.7014263857098238E-2</v>
      </c>
      <c r="K23" s="41">
        <v>0.53400000000000003</v>
      </c>
      <c r="L23" s="15" t="s">
        <v>39</v>
      </c>
      <c r="N23" s="8"/>
    </row>
    <row r="24" spans="1:14" s="17" customFormat="1" x14ac:dyDescent="0.25">
      <c r="A24" s="16" t="s">
        <v>27</v>
      </c>
      <c r="B24" s="29" t="s">
        <v>70</v>
      </c>
      <c r="C24" s="30">
        <v>0.159</v>
      </c>
      <c r="D24" s="30"/>
      <c r="E24" s="30">
        <v>0.13270000000000001</v>
      </c>
      <c r="F24" s="18">
        <v>6818694430</v>
      </c>
      <c r="G24" s="18">
        <v>34999747</v>
      </c>
      <c r="H24" s="18"/>
      <c r="I24" s="18">
        <f t="shared" si="1"/>
        <v>34999747</v>
      </c>
      <c r="J24" s="19">
        <f t="shared" si="0"/>
        <v>5.1329103187279798E-3</v>
      </c>
      <c r="K24" s="40">
        <v>0.192</v>
      </c>
      <c r="L24" s="31" t="s">
        <v>39</v>
      </c>
      <c r="N24" s="19"/>
    </row>
    <row r="25" spans="1:14" s="7" customFormat="1" x14ac:dyDescent="0.25">
      <c r="A25" s="12" t="s">
        <v>28</v>
      </c>
      <c r="B25" s="13" t="s">
        <v>63</v>
      </c>
      <c r="C25" s="14"/>
      <c r="D25" s="14"/>
      <c r="E25" s="14">
        <v>0.13500000000000001</v>
      </c>
      <c r="F25" s="6">
        <v>7414062000</v>
      </c>
      <c r="G25" s="6">
        <v>7333960</v>
      </c>
      <c r="H25" s="6">
        <v>24538000</v>
      </c>
      <c r="I25" s="6">
        <f t="shared" si="1"/>
        <v>31871960</v>
      </c>
      <c r="J25" s="8">
        <f t="shared" si="0"/>
        <v>4.2988526397540238E-3</v>
      </c>
      <c r="K25" s="41">
        <v>0.155</v>
      </c>
      <c r="L25" s="15" t="s">
        <v>39</v>
      </c>
      <c r="N25" s="8"/>
    </row>
    <row r="26" spans="1:14" x14ac:dyDescent="0.25">
      <c r="A26" s="3" t="s">
        <v>29</v>
      </c>
      <c r="B26" s="4" t="s">
        <v>72</v>
      </c>
      <c r="C26" s="5">
        <v>0.16389999999999999</v>
      </c>
      <c r="D26" s="5">
        <v>8.3400000000000002E-2</v>
      </c>
      <c r="E26" s="5">
        <v>0.1237</v>
      </c>
      <c r="F26" s="9">
        <v>81220000000</v>
      </c>
      <c r="G26" s="9">
        <v>281100000</v>
      </c>
      <c r="H26" s="9">
        <v>334800000</v>
      </c>
      <c r="I26" s="9">
        <f t="shared" si="1"/>
        <v>615900000</v>
      </c>
      <c r="J26" s="10">
        <f t="shared" si="0"/>
        <v>7.5831076089633099E-3</v>
      </c>
      <c r="K26" s="39">
        <v>0.30299999999999999</v>
      </c>
      <c r="L26" s="11" t="s">
        <v>39</v>
      </c>
      <c r="M26" s="11"/>
      <c r="N26" s="10"/>
    </row>
    <row r="27" spans="1:14" s="7" customFormat="1" x14ac:dyDescent="0.25">
      <c r="A27" s="12" t="s">
        <v>30</v>
      </c>
      <c r="B27" s="13" t="s">
        <v>51</v>
      </c>
      <c r="C27" s="14">
        <v>9.8400000000000001E-2</v>
      </c>
      <c r="D27" s="14"/>
      <c r="E27" s="14">
        <v>0.127</v>
      </c>
      <c r="F27" s="6">
        <v>2281582863</v>
      </c>
      <c r="G27" s="6">
        <v>8191090</v>
      </c>
      <c r="H27" s="6"/>
      <c r="I27" s="6">
        <f t="shared" si="1"/>
        <v>8191090</v>
      </c>
      <c r="J27" s="8">
        <f t="shared" si="0"/>
        <v>3.5900909552019195E-3</v>
      </c>
      <c r="K27" s="41">
        <v>0.22</v>
      </c>
      <c r="L27" s="15" t="s">
        <v>39</v>
      </c>
      <c r="N27" s="8"/>
    </row>
    <row r="28" spans="1:14" s="17" customFormat="1" x14ac:dyDescent="0.25">
      <c r="A28" s="16" t="s">
        <v>31</v>
      </c>
      <c r="B28" s="29" t="s">
        <v>64</v>
      </c>
      <c r="C28" s="30"/>
      <c r="D28" s="30"/>
      <c r="E28" s="30">
        <v>0.13300000000000001</v>
      </c>
      <c r="F28" s="18">
        <v>8570104910</v>
      </c>
      <c r="G28" s="18">
        <v>8984211</v>
      </c>
      <c r="H28" s="18"/>
      <c r="I28" s="18">
        <f t="shared" si="1"/>
        <v>8984211</v>
      </c>
      <c r="J28" s="19">
        <f t="shared" si="0"/>
        <v>1.0483198390625068E-3</v>
      </c>
      <c r="K28" s="40">
        <v>0</v>
      </c>
      <c r="L28" s="31" t="s">
        <v>39</v>
      </c>
      <c r="N28" s="19"/>
    </row>
    <row r="29" spans="1:14" s="7" customFormat="1" x14ac:dyDescent="0.25">
      <c r="A29" s="12" t="s">
        <v>32</v>
      </c>
      <c r="B29" s="13" t="s">
        <v>51</v>
      </c>
      <c r="C29" s="14">
        <v>0.17399999999999999</v>
      </c>
      <c r="D29" s="14"/>
      <c r="E29" s="14">
        <v>0.13800000000000001</v>
      </c>
      <c r="F29" s="6">
        <v>73728185070</v>
      </c>
      <c r="G29" s="6">
        <v>504680711</v>
      </c>
      <c r="H29" s="6"/>
      <c r="I29" s="6">
        <f t="shared" si="1"/>
        <v>504680711</v>
      </c>
      <c r="J29" s="8">
        <f t="shared" si="0"/>
        <v>6.8451530513173389E-3</v>
      </c>
      <c r="K29" s="41">
        <v>0.33800000000000002</v>
      </c>
      <c r="L29" s="15" t="s">
        <v>39</v>
      </c>
      <c r="N29" s="8"/>
    </row>
    <row r="30" spans="1:14" s="17" customFormat="1" x14ac:dyDescent="0.25">
      <c r="A30" s="16" t="s">
        <v>33</v>
      </c>
      <c r="B30" s="29" t="s">
        <v>65</v>
      </c>
      <c r="C30" s="30">
        <v>0.1484</v>
      </c>
      <c r="D30" s="30"/>
      <c r="E30" s="30">
        <v>0.1148</v>
      </c>
      <c r="F30" s="18">
        <v>29927711000</v>
      </c>
      <c r="G30" s="18">
        <v>468145000</v>
      </c>
      <c r="H30" s="18"/>
      <c r="I30" s="18">
        <f t="shared" si="1"/>
        <v>468145000</v>
      </c>
      <c r="J30" s="19">
        <f t="shared" si="0"/>
        <v>1.5642526085606748E-2</v>
      </c>
      <c r="K30" s="40">
        <v>0.38100000000000001</v>
      </c>
      <c r="L30" s="31" t="s">
        <v>39</v>
      </c>
      <c r="N30" s="19"/>
    </row>
    <row r="31" spans="1:14" s="7" customFormat="1" x14ac:dyDescent="0.25">
      <c r="A31" s="12" t="s">
        <v>34</v>
      </c>
      <c r="B31" s="13" t="s">
        <v>66</v>
      </c>
      <c r="C31" s="14"/>
      <c r="D31" s="14"/>
      <c r="E31" s="14">
        <v>0.16200000000000001</v>
      </c>
      <c r="F31" s="6">
        <v>10607554492</v>
      </c>
      <c r="G31" s="6">
        <v>33653389</v>
      </c>
      <c r="H31" s="6"/>
      <c r="I31" s="6">
        <f t="shared" si="1"/>
        <v>33653389</v>
      </c>
      <c r="J31" s="8">
        <f t="shared" si="0"/>
        <v>3.1725869544559676E-3</v>
      </c>
      <c r="K31" s="41">
        <v>0.24299999999999999</v>
      </c>
      <c r="L31" s="15" t="s">
        <v>39</v>
      </c>
      <c r="N31" s="8"/>
    </row>
    <row r="32" spans="1:14" s="17" customFormat="1" x14ac:dyDescent="0.25">
      <c r="A32" s="16" t="s">
        <v>35</v>
      </c>
      <c r="B32" s="29" t="s">
        <v>67</v>
      </c>
      <c r="C32" s="30"/>
      <c r="D32" s="30"/>
      <c r="E32" s="30">
        <v>0.1229</v>
      </c>
      <c r="F32" s="18">
        <v>42905157495</v>
      </c>
      <c r="G32" s="18">
        <v>43124887</v>
      </c>
      <c r="H32" s="18"/>
      <c r="I32" s="18">
        <f t="shared" si="1"/>
        <v>43124887</v>
      </c>
      <c r="J32" s="19">
        <f t="shared" si="0"/>
        <v>1.0051212841958594E-3</v>
      </c>
      <c r="K32" s="40">
        <v>0.08</v>
      </c>
      <c r="L32" s="31" t="s">
        <v>39</v>
      </c>
      <c r="N32" s="19"/>
    </row>
    <row r="33" spans="1:14" s="7" customFormat="1" x14ac:dyDescent="0.25">
      <c r="A33" s="12" t="s">
        <v>36</v>
      </c>
      <c r="B33" s="13" t="s">
        <v>68</v>
      </c>
      <c r="C33" s="14"/>
      <c r="D33" s="14"/>
      <c r="E33" s="14">
        <v>0.126</v>
      </c>
      <c r="F33" s="6">
        <v>4069331941</v>
      </c>
      <c r="G33" s="6">
        <v>16372748</v>
      </c>
      <c r="H33" s="6"/>
      <c r="I33" s="6">
        <f t="shared" si="1"/>
        <v>16372748</v>
      </c>
      <c r="J33" s="8">
        <f t="shared" si="0"/>
        <v>4.0234486243401792E-3</v>
      </c>
      <c r="K33" s="41">
        <v>0.35499999999999998</v>
      </c>
      <c r="L33" s="15" t="s">
        <v>39</v>
      </c>
      <c r="N33" s="8"/>
    </row>
    <row r="34" spans="1:14" s="17" customFormat="1" x14ac:dyDescent="0.25">
      <c r="A34" s="16" t="s">
        <v>37</v>
      </c>
      <c r="B34" s="29" t="s">
        <v>44</v>
      </c>
      <c r="C34" s="30">
        <v>0.16</v>
      </c>
      <c r="D34" s="30"/>
      <c r="E34" s="30">
        <v>0.123</v>
      </c>
      <c r="F34" s="18">
        <v>62208638000</v>
      </c>
      <c r="G34" s="18">
        <v>358581000</v>
      </c>
      <c r="H34" s="18"/>
      <c r="I34" s="18">
        <f t="shared" si="1"/>
        <v>358581000</v>
      </c>
      <c r="J34" s="19">
        <f t="shared" si="0"/>
        <v>5.7641673492353262E-3</v>
      </c>
      <c r="K34" s="40">
        <v>0.189</v>
      </c>
      <c r="L34" s="31" t="s">
        <v>39</v>
      </c>
      <c r="N34" s="19"/>
    </row>
    <row r="35" spans="1:14" s="7" customFormat="1" x14ac:dyDescent="0.25">
      <c r="A35" s="12" t="s">
        <v>38</v>
      </c>
      <c r="B35" s="13" t="s">
        <v>69</v>
      </c>
      <c r="C35" s="14">
        <v>0.17199999999999999</v>
      </c>
      <c r="D35" s="14"/>
      <c r="E35" s="14">
        <v>0.1283</v>
      </c>
      <c r="F35" s="6">
        <v>87092800000</v>
      </c>
      <c r="G35" s="6">
        <v>341295000</v>
      </c>
      <c r="H35" s="6"/>
      <c r="I35" s="6">
        <f t="shared" si="1"/>
        <v>341295000</v>
      </c>
      <c r="J35" s="8">
        <f t="shared" si="0"/>
        <v>3.9187510333804857E-3</v>
      </c>
      <c r="K35" s="41">
        <v>0.34</v>
      </c>
      <c r="L35" s="15" t="s">
        <v>39</v>
      </c>
      <c r="N35" s="8"/>
    </row>
    <row r="36" spans="1:14" x14ac:dyDescent="0.25">
      <c r="A36" s="16" t="s">
        <v>78</v>
      </c>
      <c r="C36" s="32">
        <f>MEDIAN(C3:C35)</f>
        <v>0.16719999999999999</v>
      </c>
      <c r="D36" s="32">
        <f>MEDIAN(D3:D35)</f>
        <v>7.2999999999999995E-2</v>
      </c>
      <c r="E36" s="32">
        <f>MEDIAN(E3:E35)</f>
        <v>0.1283</v>
      </c>
      <c r="F36" s="61"/>
      <c r="G36" s="61"/>
      <c r="J36" s="49">
        <f>MEDIAN(J3:J35)</f>
        <v>3.9187510333804857E-3</v>
      </c>
      <c r="K36" s="49">
        <f>MEDIAN(K3:K35)</f>
        <v>0.24299999999999999</v>
      </c>
    </row>
    <row r="37" spans="1:14" s="7" customFormat="1" x14ac:dyDescent="0.25">
      <c r="A37" s="12" t="s">
        <v>79</v>
      </c>
      <c r="C37" s="48">
        <f>AVERAGE(C3:C35)</f>
        <v>0.15827058823529411</v>
      </c>
      <c r="D37" s="48">
        <f>AVERAGE(D3:D35)</f>
        <v>7.110000000000001E-2</v>
      </c>
      <c r="E37" s="48">
        <f>AVERAGE(E3:E35)</f>
        <v>0.129884375</v>
      </c>
      <c r="J37" s="50">
        <f>AVERAGE(J3:J35)</f>
        <v>4.8712996259049398E-3</v>
      </c>
      <c r="K37" s="50">
        <f>AVERAGE(K3:K35)</f>
        <v>0.24172727272727274</v>
      </c>
    </row>
    <row r="38" spans="1:14" x14ac:dyDescent="0.25">
      <c r="I38" s="61"/>
    </row>
  </sheetData>
  <sortState ref="A3:K35">
    <sortCondition ref="A3"/>
  </sortState>
  <mergeCells count="2">
    <mergeCell ref="C1:E1"/>
    <mergeCell ref="G1:I1"/>
  </mergeCells>
  <hyperlinks>
    <hyperlink ref="L26" r:id="rId1"/>
    <hyperlink ref="L6" r:id="rId2"/>
    <hyperlink ref="L8" r:id="rId3"/>
    <hyperlink ref="L9" r:id="rId4"/>
    <hyperlink ref="L19" r:id="rId5"/>
    <hyperlink ref="L34" r:id="rId6"/>
    <hyperlink ref="L3" r:id="rId7"/>
    <hyperlink ref="L4" r:id="rId8"/>
    <hyperlink ref="L5" r:id="rId9"/>
    <hyperlink ref="L7" r:id="rId10"/>
    <hyperlink ref="L10" r:id="rId11"/>
    <hyperlink ref="L11" r:id="rId12"/>
    <hyperlink ref="L12" r:id="rId13"/>
    <hyperlink ref="L13" r:id="rId14"/>
    <hyperlink ref="L14" r:id="rId15"/>
    <hyperlink ref="L15" r:id="rId16"/>
    <hyperlink ref="L16" r:id="rId17"/>
    <hyperlink ref="L17" r:id="rId18"/>
    <hyperlink ref="L18" r:id="rId19"/>
    <hyperlink ref="L21" r:id="rId20"/>
    <hyperlink ref="L22" r:id="rId21"/>
    <hyperlink ref="L23" r:id="rId22"/>
    <hyperlink ref="L24" r:id="rId23"/>
    <hyperlink ref="L20" r:id="rId24"/>
    <hyperlink ref="L25" r:id="rId25"/>
    <hyperlink ref="L27" r:id="rId26"/>
    <hyperlink ref="L28" r:id="rId27"/>
    <hyperlink ref="L29" r:id="rId28"/>
    <hyperlink ref="L30" r:id="rId29"/>
    <hyperlink ref="L31" r:id="rId30"/>
    <hyperlink ref="L32" r:id="rId31"/>
    <hyperlink ref="L33" r:id="rId32"/>
    <hyperlink ref="L35" r:id="rId33"/>
    <hyperlink ref="M6" r:id="rId34"/>
  </hyperlinks>
  <pageMargins left="0.7" right="0.7" top="0.75" bottom="0.75" header="0.3" footer="0.3"/>
  <pageSetup orientation="portrait"/>
  <ignoredErrors>
    <ignoredError sqref="I4:I35" formulaRange="1"/>
  </ignoredErrors>
  <legacyDrawing r:id="rId3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workbookViewId="0">
      <selection activeCell="K2" sqref="K2:S35"/>
    </sheetView>
  </sheetViews>
  <sheetFormatPr defaultColWidth="8.85546875" defaultRowHeight="15" x14ac:dyDescent="0.25"/>
  <cols>
    <col min="1" max="1" width="15.28515625" bestFit="1" customWidth="1"/>
    <col min="2" max="2" width="11.140625" bestFit="1" customWidth="1"/>
    <col min="3" max="3" width="10.28515625" customWidth="1"/>
    <col min="4" max="7" width="0" hidden="1" customWidth="1"/>
    <col min="8" max="8" width="9.7109375" bestFit="1" customWidth="1"/>
    <col min="9" max="9" width="11.42578125" bestFit="1" customWidth="1"/>
    <col min="11" max="11" width="15.28515625" bestFit="1" customWidth="1"/>
    <col min="12" max="12" width="11.140625" bestFit="1" customWidth="1"/>
    <col min="13" max="13" width="10.28515625" bestFit="1" customWidth="1"/>
    <col min="14" max="17" width="0" hidden="1" customWidth="1"/>
    <col min="18" max="18" width="9.7109375" bestFit="1" customWidth="1"/>
    <col min="19" max="19" width="11.42578125" bestFit="1" customWidth="1"/>
  </cols>
  <sheetData>
    <row r="1" spans="1:19" x14ac:dyDescent="0.25">
      <c r="A1" s="34" t="s">
        <v>84</v>
      </c>
      <c r="B1" s="35"/>
      <c r="C1" s="35"/>
      <c r="D1" s="35"/>
      <c r="E1" s="35"/>
      <c r="F1" s="35"/>
      <c r="G1" s="35"/>
      <c r="H1" s="35"/>
      <c r="I1" s="36"/>
      <c r="J1" s="1"/>
      <c r="K1" s="34" t="s">
        <v>85</v>
      </c>
      <c r="L1" s="35"/>
      <c r="M1" s="35"/>
      <c r="N1" s="35"/>
      <c r="O1" s="35"/>
      <c r="P1" s="35"/>
      <c r="Q1" s="35"/>
      <c r="R1" s="35"/>
      <c r="S1" s="36"/>
    </row>
    <row r="2" spans="1:19" x14ac:dyDescent="0.25">
      <c r="A2" s="20" t="s">
        <v>0</v>
      </c>
      <c r="B2" s="20" t="s">
        <v>73</v>
      </c>
      <c r="C2" s="22" t="s">
        <v>77</v>
      </c>
      <c r="D2" s="23" t="s">
        <v>1</v>
      </c>
      <c r="E2" s="24" t="s">
        <v>3</v>
      </c>
      <c r="F2" s="25" t="s">
        <v>76</v>
      </c>
      <c r="G2" s="26" t="s">
        <v>49</v>
      </c>
      <c r="H2" s="27" t="s">
        <v>4</v>
      </c>
      <c r="I2" s="27" t="s">
        <v>81</v>
      </c>
      <c r="J2" s="33"/>
      <c r="K2" s="20" t="s">
        <v>0</v>
      </c>
      <c r="L2" s="20" t="s">
        <v>73</v>
      </c>
      <c r="M2" s="22" t="s">
        <v>77</v>
      </c>
      <c r="N2" s="23" t="s">
        <v>1</v>
      </c>
      <c r="O2" s="24" t="s">
        <v>3</v>
      </c>
      <c r="P2" s="25" t="s">
        <v>76</v>
      </c>
      <c r="Q2" s="26" t="s">
        <v>49</v>
      </c>
      <c r="R2" s="27" t="s">
        <v>4</v>
      </c>
      <c r="S2" s="27" t="s">
        <v>81</v>
      </c>
    </row>
    <row r="3" spans="1:19" x14ac:dyDescent="0.25">
      <c r="A3" s="42" t="s">
        <v>16</v>
      </c>
      <c r="B3" s="43" t="s">
        <v>56</v>
      </c>
      <c r="C3" s="44">
        <f>INDEX('All Data All States'!$E$3:$E$35,MATCH('By Rate of Return'!A3,'All Data All States'!$A$3:$A$35))</f>
        <v>0.105</v>
      </c>
      <c r="D3" s="45">
        <v>30197152000</v>
      </c>
      <c r="E3" s="45">
        <v>187480000</v>
      </c>
      <c r="F3" s="45"/>
      <c r="G3" s="45">
        <f t="shared" ref="G3:G35" si="0">SUM(E3:F3)</f>
        <v>187480000</v>
      </c>
      <c r="H3" s="46">
        <f>INDEX('All Data All States'!$J$3:$J$35,MATCH('By Rate of Return'!A3,'All Data All States'!$A$3:$A$35))</f>
        <v>6.2085325132648275E-3</v>
      </c>
      <c r="I3" s="47">
        <f>INDEX('All Data All States'!$K$3:$K$35,MATCH('By Rate of Return'!A3,'All Data All States'!$A$3:$A$35))</f>
        <v>0.44800000000000001</v>
      </c>
      <c r="J3" s="33"/>
      <c r="K3" s="42" t="s">
        <v>34</v>
      </c>
      <c r="L3" s="43" t="s">
        <v>66</v>
      </c>
      <c r="M3" s="44">
        <f>INDEX('All Data All States'!$E$3:$E$35,MATCH('By Rate of Return'!K3,'All Data All States'!$A$3:$A$35))</f>
        <v>0.16200000000000001</v>
      </c>
      <c r="N3" s="45">
        <v>10607554492</v>
      </c>
      <c r="O3" s="45">
        <v>33653389</v>
      </c>
      <c r="P3" s="45"/>
      <c r="Q3" s="45">
        <f t="shared" ref="Q3:Q35" si="1">SUM(O3:P3)</f>
        <v>33653389</v>
      </c>
      <c r="R3" s="46">
        <f>INDEX('All Data All States'!$J$3:$J$35,MATCH('By Rate of Return'!K3,'All Data All States'!$A$3:$A$35))</f>
        <v>3.1725869544559676E-3</v>
      </c>
      <c r="S3" s="47">
        <f>INDEX('All Data All States'!$K$3:$K$35,MATCH('By Rate of Return'!K3,'All Data All States'!$A$3:$A$35))</f>
        <v>0.24299999999999999</v>
      </c>
    </row>
    <row r="4" spans="1:19" x14ac:dyDescent="0.25">
      <c r="A4" s="42" t="s">
        <v>33</v>
      </c>
      <c r="B4" s="43" t="s">
        <v>65</v>
      </c>
      <c r="C4" s="44">
        <f>INDEX('All Data All States'!$E$3:$E$35,MATCH('By Rate of Return'!A4,'All Data All States'!$A$3:$A$35))</f>
        <v>0.1148</v>
      </c>
      <c r="D4" s="45">
        <v>29927711000</v>
      </c>
      <c r="E4" s="45">
        <v>468145000</v>
      </c>
      <c r="F4" s="45"/>
      <c r="G4" s="45">
        <f t="shared" si="0"/>
        <v>468145000</v>
      </c>
      <c r="H4" s="46">
        <f>INDEX('All Data All States'!$J$3:$J$35,MATCH('By Rate of Return'!A4,'All Data All States'!$A$3:$A$35))</f>
        <v>1.5642526085606748E-2</v>
      </c>
      <c r="I4" s="47">
        <f>INDEX('All Data All States'!$K$3:$K$35,MATCH('By Rate of Return'!A4,'All Data All States'!$A$3:$A$35))</f>
        <v>0.38100000000000001</v>
      </c>
      <c r="J4" s="33"/>
      <c r="K4" s="42" t="s">
        <v>24</v>
      </c>
      <c r="L4" s="43" t="s">
        <v>71</v>
      </c>
      <c r="M4" s="44">
        <f>INDEX('All Data All States'!$E$3:$E$35,MATCH('By Rate of Return'!K4,'All Data All States'!$A$3:$A$35))</f>
        <v>0.14499999999999999</v>
      </c>
      <c r="N4" s="45">
        <v>26148592000</v>
      </c>
      <c r="O4" s="45">
        <v>36224000</v>
      </c>
      <c r="P4" s="45"/>
      <c r="Q4" s="45">
        <f t="shared" si="1"/>
        <v>36224000</v>
      </c>
      <c r="R4" s="46">
        <f>INDEX('All Data All States'!$J$3:$J$35,MATCH('By Rate of Return'!K4,'All Data All States'!$A$3:$A$35))</f>
        <v>1.3853135954700734E-3</v>
      </c>
      <c r="S4" s="47">
        <f>INDEX('All Data All States'!$K$3:$K$35,MATCH('By Rate of Return'!K4,'All Data All States'!$A$3:$A$35))</f>
        <v>0.126</v>
      </c>
    </row>
    <row r="5" spans="1:19" x14ac:dyDescent="0.25">
      <c r="A5" s="42" t="s">
        <v>22</v>
      </c>
      <c r="B5" s="43" t="s">
        <v>43</v>
      </c>
      <c r="C5" s="44">
        <f>INDEX('All Data All States'!$E$3:$E$35,MATCH('By Rate of Return'!A5,'All Data All States'!$A$3:$A$35))</f>
        <v>0.11700000000000001</v>
      </c>
      <c r="D5" s="45">
        <v>45339988000</v>
      </c>
      <c r="E5" s="45">
        <v>272584000</v>
      </c>
      <c r="F5" s="45">
        <v>57015000</v>
      </c>
      <c r="G5" s="45">
        <f t="shared" si="0"/>
        <v>329599000</v>
      </c>
      <c r="H5" s="46">
        <f>INDEX('All Data All States'!$J$3:$J$35,MATCH('By Rate of Return'!A5,'All Data All States'!$A$3:$A$35))</f>
        <v>7.2694990567708133E-3</v>
      </c>
      <c r="I5" s="47">
        <f>INDEX('All Data All States'!$K$3:$K$35,MATCH('By Rate of Return'!A5,'All Data All States'!$A$3:$A$35))</f>
        <v>0.35199999999999998</v>
      </c>
      <c r="J5" s="33"/>
      <c r="K5" s="42" t="s">
        <v>8</v>
      </c>
      <c r="L5" s="43" t="s">
        <v>75</v>
      </c>
      <c r="M5" s="44">
        <f>INDEX('All Data All States'!$E$3:$E$35,MATCH('By Rate of Return'!K5,'All Data All States'!$A$3:$A$35))</f>
        <v>0.1426</v>
      </c>
      <c r="N5" s="45">
        <v>7531189627</v>
      </c>
      <c r="O5" s="45">
        <v>29228269</v>
      </c>
      <c r="P5" s="45"/>
      <c r="Q5" s="45">
        <f t="shared" si="1"/>
        <v>29228269</v>
      </c>
      <c r="R5" s="46">
        <f>INDEX('All Data All States'!$J$3:$J$35,MATCH('By Rate of Return'!K5,'All Data All States'!$A$3:$A$35))</f>
        <v>3.8809630944909414E-3</v>
      </c>
      <c r="S5" s="47">
        <f>INDEX('All Data All States'!$K$3:$K$35,MATCH('By Rate of Return'!K5,'All Data All States'!$A$3:$A$35))</f>
        <v>0.111</v>
      </c>
    </row>
    <row r="6" spans="1:19" x14ac:dyDescent="0.25">
      <c r="A6" s="42" t="s">
        <v>19</v>
      </c>
      <c r="B6" s="43" t="s">
        <v>59</v>
      </c>
      <c r="C6" s="44">
        <f>INDEX('All Data All States'!$E$3:$E$35,MATCH('By Rate of Return'!A6,'All Data All States'!$A$3:$A$35))</f>
        <v>0.1197</v>
      </c>
      <c r="D6" s="45">
        <v>16170298000</v>
      </c>
      <c r="E6" s="45">
        <v>62363000</v>
      </c>
      <c r="F6" s="45"/>
      <c r="G6" s="45">
        <f t="shared" si="0"/>
        <v>62363000</v>
      </c>
      <c r="H6" s="46">
        <f>INDEX('All Data All States'!$J$3:$J$35,MATCH('By Rate of Return'!A6,'All Data All States'!$A$3:$A$35))</f>
        <v>3.877529908919825E-3</v>
      </c>
      <c r="I6" s="47">
        <f>INDEX('All Data All States'!$K$3:$K$35,MATCH('By Rate of Return'!A6,'All Data All States'!$A$3:$A$35))</f>
        <v>0.36499999999999999</v>
      </c>
      <c r="J6" s="33"/>
      <c r="K6" s="42" t="s">
        <v>7</v>
      </c>
      <c r="L6" s="43" t="s">
        <v>52</v>
      </c>
      <c r="M6" s="44">
        <f>INDEX('All Data All States'!$E$3:$E$35,MATCH('By Rate of Return'!K6,'All Data All States'!$A$3:$A$35))</f>
        <v>0.14199999999999999</v>
      </c>
      <c r="N6" s="45">
        <v>35535463000</v>
      </c>
      <c r="O6" s="45">
        <v>149882000</v>
      </c>
      <c r="P6" s="45"/>
      <c r="Q6" s="45">
        <f t="shared" si="1"/>
        <v>149882000</v>
      </c>
      <c r="R6" s="46">
        <f>INDEX('All Data All States'!$J$3:$J$35,MATCH('By Rate of Return'!K6,'All Data All States'!$A$3:$A$35))</f>
        <v>4.2178147502960634E-3</v>
      </c>
      <c r="S6" s="47">
        <f>INDEX('All Data All States'!$K$3:$K$35,MATCH('By Rate of Return'!K6,'All Data All States'!$A$3:$A$35))</f>
        <v>0.28799999999999998</v>
      </c>
    </row>
    <row r="7" spans="1:19" x14ac:dyDescent="0.25">
      <c r="A7" s="42" t="s">
        <v>14</v>
      </c>
      <c r="B7" s="43" t="s">
        <v>54</v>
      </c>
      <c r="C7" s="44">
        <f>INDEX('All Data All States'!$E$3:$E$35,MATCH('By Rate of Return'!A7,'All Data All States'!$A$3:$A$35))</f>
        <v>0.12</v>
      </c>
      <c r="D7" s="45">
        <v>15254495338</v>
      </c>
      <c r="E7" s="45">
        <v>48596890</v>
      </c>
      <c r="F7" s="45"/>
      <c r="G7" s="45">
        <f t="shared" si="0"/>
        <v>48596890</v>
      </c>
      <c r="H7" s="46">
        <f>INDEX('All Data All States'!$J$3:$J$35,MATCH('By Rate of Return'!A7,'All Data All States'!$A$3:$A$35))</f>
        <v>3.1857422302881298E-3</v>
      </c>
      <c r="I7" s="47">
        <f>INDEX('All Data All States'!$K$3:$K$35,MATCH('By Rate of Return'!A7,'All Data All States'!$A$3:$A$35))</f>
        <v>0.10100000000000001</v>
      </c>
      <c r="J7" s="33"/>
      <c r="K7" s="42" t="s">
        <v>20</v>
      </c>
      <c r="L7" s="43" t="s">
        <v>60</v>
      </c>
      <c r="M7" s="44">
        <f>INDEX('All Data All States'!$E$3:$E$35,MATCH('By Rate of Return'!K7,'All Data All States'!$A$3:$A$35))</f>
        <v>0.14099999999999999</v>
      </c>
      <c r="N7" s="45">
        <v>11624853426</v>
      </c>
      <c r="O7" s="45">
        <v>74834739</v>
      </c>
      <c r="P7" s="45"/>
      <c r="Q7" s="45">
        <f t="shared" si="1"/>
        <v>74834739</v>
      </c>
      <c r="R7" s="46">
        <f>INDEX('All Data All States'!$J$3:$J$35,MATCH('By Rate of Return'!K7,'All Data All States'!$A$3:$A$35))</f>
        <v>6.4374780702718855E-3</v>
      </c>
      <c r="S7" s="47">
        <f>INDEX('All Data All States'!$K$3:$K$35,MATCH('By Rate of Return'!K7,'All Data All States'!$A$3:$A$35))</f>
        <v>0.22</v>
      </c>
    </row>
    <row r="8" spans="1:19" x14ac:dyDescent="0.25">
      <c r="A8" s="42" t="s">
        <v>21</v>
      </c>
      <c r="B8" s="43" t="s">
        <v>51</v>
      </c>
      <c r="C8" s="44">
        <f>INDEX('All Data All States'!$E$3:$E$35,MATCH('By Rate of Return'!A8,'All Data All States'!$A$3:$A$35))</f>
        <v>0.121</v>
      </c>
      <c r="D8" s="45">
        <v>13216050034</v>
      </c>
      <c r="E8" s="45">
        <v>41311867</v>
      </c>
      <c r="F8" s="45"/>
      <c r="G8" s="45">
        <f t="shared" si="0"/>
        <v>41311867</v>
      </c>
      <c r="H8" s="46">
        <f>INDEX('All Data All States'!$J$3:$J$35,MATCH('By Rate of Return'!A8,'All Data All States'!$A$3:$A$35))</f>
        <v>3.1258860925707662E-3</v>
      </c>
      <c r="I8" s="47">
        <f>INDEX('All Data All States'!$K$3:$K$35,MATCH('By Rate of Return'!A8,'All Data All States'!$A$3:$A$35))</f>
        <v>0.185</v>
      </c>
      <c r="J8" s="33"/>
      <c r="K8" s="42" t="s">
        <v>25</v>
      </c>
      <c r="L8" s="43" t="s">
        <v>51</v>
      </c>
      <c r="M8" s="44">
        <f>INDEX('All Data All States'!$E$3:$E$35,MATCH('By Rate of Return'!K8,'All Data All States'!$A$3:$A$35))</f>
        <v>0.14099999999999999</v>
      </c>
      <c r="N8" s="45">
        <v>26992598000</v>
      </c>
      <c r="O8" s="45">
        <v>82861464</v>
      </c>
      <c r="P8" s="45">
        <v>3857855</v>
      </c>
      <c r="Q8" s="45">
        <f t="shared" si="1"/>
        <v>86719319</v>
      </c>
      <c r="R8" s="46">
        <f>INDEX('All Data All States'!$J$3:$J$35,MATCH('By Rate of Return'!K8,'All Data All States'!$A$3:$A$35))</f>
        <v>3.2115959716067346E-3</v>
      </c>
      <c r="S8" s="47">
        <f>INDEX('All Data All States'!$K$3:$K$35,MATCH('By Rate of Return'!K8,'All Data All States'!$A$3:$A$35))</f>
        <v>0.13</v>
      </c>
    </row>
    <row r="9" spans="1:19" x14ac:dyDescent="0.25">
      <c r="A9" s="42" t="s">
        <v>35</v>
      </c>
      <c r="B9" s="43" t="s">
        <v>67</v>
      </c>
      <c r="C9" s="44">
        <f>INDEX('All Data All States'!$E$3:$E$35,MATCH('By Rate of Return'!A9,'All Data All States'!$A$3:$A$35))</f>
        <v>0.1229</v>
      </c>
      <c r="D9" s="45">
        <v>42905157495</v>
      </c>
      <c r="E9" s="45">
        <v>43124887</v>
      </c>
      <c r="F9" s="45"/>
      <c r="G9" s="45">
        <f t="shared" si="0"/>
        <v>43124887</v>
      </c>
      <c r="H9" s="46">
        <f>INDEX('All Data All States'!$J$3:$J$35,MATCH('By Rate of Return'!A9,'All Data All States'!$A$3:$A$35))</f>
        <v>1.0051212841958594E-3</v>
      </c>
      <c r="I9" s="47">
        <f>INDEX('All Data All States'!$K$3:$K$35,MATCH('By Rate of Return'!A9,'All Data All States'!$A$3:$A$35))</f>
        <v>0.08</v>
      </c>
      <c r="J9" s="33"/>
      <c r="K9" s="42" t="s">
        <v>18</v>
      </c>
      <c r="L9" s="43" t="s">
        <v>58</v>
      </c>
      <c r="M9" s="44">
        <f>INDEX('All Data All States'!$E$3:$E$35,MATCH('By Rate of Return'!K9,'All Data All States'!$A$3:$A$35))</f>
        <v>0.14000000000000001</v>
      </c>
      <c r="N9" s="45">
        <v>16575660909</v>
      </c>
      <c r="O9" s="45">
        <v>51653134</v>
      </c>
      <c r="P9" s="45"/>
      <c r="Q9" s="45">
        <f t="shared" si="1"/>
        <v>51653134</v>
      </c>
      <c r="R9" s="46">
        <f>INDEX('All Data All States'!$J$3:$J$35,MATCH('By Rate of Return'!K9,'All Data All States'!$A$3:$A$35))</f>
        <v>3.1162035881147983E-3</v>
      </c>
      <c r="S9" s="47">
        <f>INDEX('All Data All States'!$K$3:$K$35,MATCH('By Rate of Return'!K9,'All Data All States'!$A$3:$A$35))</f>
        <v>0.249</v>
      </c>
    </row>
    <row r="10" spans="1:19" x14ac:dyDescent="0.25">
      <c r="A10" s="42" t="s">
        <v>15</v>
      </c>
      <c r="B10" s="43" t="s">
        <v>55</v>
      </c>
      <c r="C10" s="44">
        <f>INDEX('All Data All States'!$E$3:$E$35,MATCH('By Rate of Return'!A10,'All Data All States'!$A$3:$A$35))</f>
        <v>0.123</v>
      </c>
      <c r="D10" s="45">
        <v>14581566241</v>
      </c>
      <c r="E10" s="45">
        <v>42800000</v>
      </c>
      <c r="F10" s="45"/>
      <c r="G10" s="45">
        <f t="shared" si="0"/>
        <v>42800000</v>
      </c>
      <c r="H10" s="46">
        <f>INDEX('All Data All States'!$J$3:$J$35,MATCH('By Rate of Return'!A10,'All Data All States'!$A$3:$A$35))</f>
        <v>2.9352128085977673E-3</v>
      </c>
      <c r="I10" s="47">
        <f>INDEX('All Data All States'!$K$3:$K$35,MATCH('By Rate of Return'!A10,'All Data All States'!$A$3:$A$35))</f>
        <v>0.27500000000000002</v>
      </c>
      <c r="J10" s="33"/>
      <c r="K10" s="42" t="s">
        <v>32</v>
      </c>
      <c r="L10" s="43" t="s">
        <v>51</v>
      </c>
      <c r="M10" s="44">
        <f>INDEX('All Data All States'!$E$3:$E$35,MATCH('By Rate of Return'!K10,'All Data All States'!$A$3:$A$35))</f>
        <v>0.13800000000000001</v>
      </c>
      <c r="N10" s="45">
        <v>73728185070</v>
      </c>
      <c r="O10" s="45">
        <v>504680711</v>
      </c>
      <c r="P10" s="45"/>
      <c r="Q10" s="45">
        <f t="shared" si="1"/>
        <v>504680711</v>
      </c>
      <c r="R10" s="46">
        <f>INDEX('All Data All States'!$J$3:$J$35,MATCH('By Rate of Return'!K10,'All Data All States'!$A$3:$A$35))</f>
        <v>6.8451530513173389E-3</v>
      </c>
      <c r="S10" s="47">
        <f>INDEX('All Data All States'!$K$3:$K$35,MATCH('By Rate of Return'!K10,'All Data All States'!$A$3:$A$35))</f>
        <v>0.33800000000000002</v>
      </c>
    </row>
    <row r="11" spans="1:19" x14ac:dyDescent="0.25">
      <c r="A11" s="42" t="s">
        <v>37</v>
      </c>
      <c r="B11" s="43" t="s">
        <v>44</v>
      </c>
      <c r="C11" s="44">
        <f>INDEX('All Data All States'!$E$3:$E$35,MATCH('By Rate of Return'!A11,'All Data All States'!$A$3:$A$35))</f>
        <v>0.123</v>
      </c>
      <c r="D11" s="45">
        <v>62208636000</v>
      </c>
      <c r="E11" s="45">
        <v>358581000</v>
      </c>
      <c r="F11" s="45"/>
      <c r="G11" s="45">
        <f t="shared" si="0"/>
        <v>358581000</v>
      </c>
      <c r="H11" s="46">
        <f>INDEX('All Data All States'!$J$3:$J$35,MATCH('By Rate of Return'!A11,'All Data All States'!$A$3:$A$35))</f>
        <v>5.7641673492353262E-3</v>
      </c>
      <c r="I11" s="47">
        <f>INDEX('All Data All States'!$K$3:$K$35,MATCH('By Rate of Return'!A11,'All Data All States'!$A$3:$A$35))</f>
        <v>0.189</v>
      </c>
      <c r="J11" s="33"/>
      <c r="K11" s="42" t="s">
        <v>11</v>
      </c>
      <c r="L11" s="43" t="s">
        <v>41</v>
      </c>
      <c r="M11" s="44">
        <f>INDEX('All Data All States'!$E$3:$E$35,MATCH('By Rate of Return'!K11,'All Data All States'!$A$3:$A$35))</f>
        <v>0.13600000000000001</v>
      </c>
      <c r="N11" s="45">
        <v>9239832000</v>
      </c>
      <c r="O11" s="45">
        <v>23800000</v>
      </c>
      <c r="P11" s="45">
        <v>28500000</v>
      </c>
      <c r="Q11" s="45">
        <f t="shared" si="1"/>
        <v>52300000</v>
      </c>
      <c r="R11" s="46">
        <f>INDEX('All Data All States'!$J$3:$J$35,MATCH('By Rate of Return'!K11,'All Data All States'!$A$3:$A$35))</f>
        <v>5.6602760742836015E-3</v>
      </c>
      <c r="S11" s="47">
        <f>INDEX('All Data All States'!$K$3:$K$35,MATCH('By Rate of Return'!K11,'All Data All States'!$A$3:$A$35))</f>
        <v>0.19</v>
      </c>
    </row>
    <row r="12" spans="1:19" x14ac:dyDescent="0.25">
      <c r="A12" s="42" t="s">
        <v>29</v>
      </c>
      <c r="B12" s="43" t="s">
        <v>72</v>
      </c>
      <c r="C12" s="44">
        <f>INDEX('All Data All States'!$E$3:$E$35,MATCH('By Rate of Return'!A12,'All Data All States'!$A$3:$A$35))</f>
        <v>0.1237</v>
      </c>
      <c r="D12" s="45">
        <v>81220000000</v>
      </c>
      <c r="E12" s="45">
        <v>281100000</v>
      </c>
      <c r="F12" s="45">
        <v>334800000</v>
      </c>
      <c r="G12" s="45">
        <f t="shared" si="0"/>
        <v>615900000</v>
      </c>
      <c r="H12" s="46">
        <f>INDEX('All Data All States'!$J$3:$J$35,MATCH('By Rate of Return'!A12,'All Data All States'!$A$3:$A$35))</f>
        <v>7.5831076089633099E-3</v>
      </c>
      <c r="I12" s="47">
        <f>INDEX('All Data All States'!$K$3:$K$35,MATCH('By Rate of Return'!A12,'All Data All States'!$A$3:$A$35))</f>
        <v>0.30299999999999999</v>
      </c>
      <c r="J12" s="33"/>
      <c r="K12" s="42" t="s">
        <v>28</v>
      </c>
      <c r="L12" s="43" t="s">
        <v>63</v>
      </c>
      <c r="M12" s="44">
        <f>INDEX('All Data All States'!$E$3:$E$35,MATCH('By Rate of Return'!K12,'All Data All States'!$A$3:$A$35))</f>
        <v>0.13500000000000001</v>
      </c>
      <c r="N12" s="45">
        <v>7414062000</v>
      </c>
      <c r="O12" s="45">
        <v>7333960</v>
      </c>
      <c r="P12" s="45">
        <v>24538000</v>
      </c>
      <c r="Q12" s="45">
        <f t="shared" si="1"/>
        <v>31871960</v>
      </c>
      <c r="R12" s="46">
        <f>INDEX('All Data All States'!$J$3:$J$35,MATCH('By Rate of Return'!K12,'All Data All States'!$A$3:$A$35))</f>
        <v>4.2988526397540238E-3</v>
      </c>
      <c r="S12" s="47">
        <f>INDEX('All Data All States'!$K$3:$K$35,MATCH('By Rate of Return'!K12,'All Data All States'!$A$3:$A$35))</f>
        <v>0.155</v>
      </c>
    </row>
    <row r="13" spans="1:19" x14ac:dyDescent="0.25">
      <c r="A13" s="16" t="s">
        <v>9</v>
      </c>
      <c r="B13" s="29" t="s">
        <v>40</v>
      </c>
      <c r="C13" s="44">
        <f>INDEX('All Data All States'!$E$3:$E$35,MATCH('By Rate of Return'!A13,'All Data All States'!$A$3:$A$35))</f>
        <v>0.125</v>
      </c>
      <c r="D13" s="18">
        <v>301761539000</v>
      </c>
      <c r="E13" s="18">
        <v>1154654000</v>
      </c>
      <c r="F13" s="18">
        <v>600000000</v>
      </c>
      <c r="G13" s="18">
        <f t="shared" si="0"/>
        <v>1754654000</v>
      </c>
      <c r="H13" s="46">
        <f>INDEX('All Data All States'!$J$3:$J$35,MATCH('By Rate of Return'!A13,'All Data All States'!$A$3:$A$35))</f>
        <v>5.8147039076441084E-3</v>
      </c>
      <c r="I13" s="47">
        <f>INDEX('All Data All States'!$K$3:$K$35,MATCH('By Rate of Return'!A13,'All Data All States'!$A$3:$A$35))</f>
        <v>0.23</v>
      </c>
      <c r="J13" s="33"/>
      <c r="K13" s="16" t="s">
        <v>31</v>
      </c>
      <c r="L13" s="29" t="s">
        <v>64</v>
      </c>
      <c r="M13" s="44">
        <f>INDEX('All Data All States'!$E$3:$E$35,MATCH('By Rate of Return'!K13,'All Data All States'!$A$3:$A$35))</f>
        <v>0.13300000000000001</v>
      </c>
      <c r="N13" s="18">
        <v>8570104910</v>
      </c>
      <c r="O13" s="18">
        <v>8984211</v>
      </c>
      <c r="P13" s="18"/>
      <c r="Q13" s="18">
        <f t="shared" si="1"/>
        <v>8984211</v>
      </c>
      <c r="R13" s="46">
        <f>INDEX('All Data All States'!$J$3:$J$35,MATCH('By Rate of Return'!K13,'All Data All States'!$A$3:$A$35))</f>
        <v>1.0483198390625068E-3</v>
      </c>
      <c r="S13" s="47">
        <f>INDEX('All Data All States'!$K$3:$K$35,MATCH('By Rate of Return'!K13,'All Data All States'!$A$3:$A$35))</f>
        <v>0</v>
      </c>
    </row>
    <row r="14" spans="1:19" x14ac:dyDescent="0.25">
      <c r="A14" s="16" t="s">
        <v>17</v>
      </c>
      <c r="B14" s="29" t="s">
        <v>57</v>
      </c>
      <c r="C14" s="44">
        <f>INDEX('All Data All States'!$E$3:$E$35,MATCH('By Rate of Return'!A14,'All Data All States'!$A$3:$A$35))</f>
        <v>0.12559999999999999</v>
      </c>
      <c r="D14" s="18">
        <v>28038549893</v>
      </c>
      <c r="E14" s="18">
        <v>62618912</v>
      </c>
      <c r="F14" s="18"/>
      <c r="G14" s="18">
        <f t="shared" si="0"/>
        <v>62618912</v>
      </c>
      <c r="H14" s="46">
        <f>INDEX('All Data All States'!$J$3:$J$35,MATCH('By Rate of Return'!A14,'All Data All States'!$A$3:$A$35))</f>
        <v>2.2333149267335399E-3</v>
      </c>
      <c r="I14" s="47">
        <f>INDEX('All Data All States'!$K$3:$K$35,MATCH('By Rate of Return'!A14,'All Data All States'!$A$3:$A$35))</f>
        <v>0.25700000000000001</v>
      </c>
      <c r="J14" s="33"/>
      <c r="K14" s="16" t="s">
        <v>27</v>
      </c>
      <c r="L14" s="29" t="s">
        <v>70</v>
      </c>
      <c r="M14" s="44">
        <f>INDEX('All Data All States'!$E$3:$E$35,MATCH('By Rate of Return'!K14,'All Data All States'!$A$3:$A$35))</f>
        <v>0.13270000000000001</v>
      </c>
      <c r="N14" s="18">
        <v>6818694430</v>
      </c>
      <c r="O14" s="18">
        <v>34999747</v>
      </c>
      <c r="P14" s="18"/>
      <c r="Q14" s="18">
        <f t="shared" si="1"/>
        <v>34999747</v>
      </c>
      <c r="R14" s="46">
        <f>INDEX('All Data All States'!$J$3:$J$35,MATCH('By Rate of Return'!K14,'All Data All States'!$A$3:$A$35))</f>
        <v>5.1329103187279798E-3</v>
      </c>
      <c r="S14" s="47">
        <f>INDEX('All Data All States'!$K$3:$K$35,MATCH('By Rate of Return'!K14,'All Data All States'!$A$3:$A$35))</f>
        <v>0.192</v>
      </c>
    </row>
    <row r="15" spans="1:19" x14ac:dyDescent="0.25">
      <c r="A15" s="16" t="s">
        <v>6</v>
      </c>
      <c r="B15" s="29" t="s">
        <v>51</v>
      </c>
      <c r="C15" s="44">
        <f>INDEX('All Data All States'!$E$3:$E$35,MATCH('By Rate of Return'!A15,'All Data All States'!$A$3:$A$35))</f>
        <v>0.1258</v>
      </c>
      <c r="D15" s="18">
        <v>15341298000</v>
      </c>
      <c r="E15" s="18">
        <v>59611256</v>
      </c>
      <c r="F15" s="18"/>
      <c r="G15" s="18">
        <f t="shared" si="0"/>
        <v>59611256</v>
      </c>
      <c r="H15" s="46">
        <f>INDEX('All Data All States'!$J$3:$J$35,MATCH('By Rate of Return'!A15,'All Data All States'!$A$3:$A$35))</f>
        <v>3.885672255372394E-3</v>
      </c>
      <c r="I15" s="47">
        <f>INDEX('All Data All States'!$K$3:$K$35,MATCH('By Rate of Return'!A15,'All Data All States'!$A$3:$A$35))</f>
        <v>0.33200000000000002</v>
      </c>
      <c r="J15" s="33"/>
      <c r="K15" s="16" t="s">
        <v>26</v>
      </c>
      <c r="L15" s="29" t="s">
        <v>61</v>
      </c>
      <c r="M15" s="44">
        <f>INDEX('All Data All States'!$E$3:$E$35,MATCH('By Rate of Return'!K15,'All Data All States'!$A$3:$A$35))</f>
        <v>0.13200000000000001</v>
      </c>
      <c r="N15" s="18">
        <v>9269427483</v>
      </c>
      <c r="O15" s="18">
        <v>157712485</v>
      </c>
      <c r="P15" s="18"/>
      <c r="Q15" s="18">
        <f t="shared" si="1"/>
        <v>157712485</v>
      </c>
      <c r="R15" s="46">
        <f>INDEX('All Data All States'!$J$3:$J$35,MATCH('By Rate of Return'!K15,'All Data All States'!$A$3:$A$35))</f>
        <v>1.7014263857098238E-2</v>
      </c>
      <c r="S15" s="47">
        <f>INDEX('All Data All States'!$K$3:$K$35,MATCH('By Rate of Return'!K15,'All Data All States'!$A$3:$A$35))</f>
        <v>0.53400000000000003</v>
      </c>
    </row>
    <row r="16" spans="1:19" x14ac:dyDescent="0.25">
      <c r="A16" s="16" t="s">
        <v>36</v>
      </c>
      <c r="B16" s="29" t="s">
        <v>68</v>
      </c>
      <c r="C16" s="44">
        <f>INDEX('All Data All States'!$E$3:$E$35,MATCH('By Rate of Return'!A16,'All Data All States'!$A$3:$A$35))</f>
        <v>0.126</v>
      </c>
      <c r="D16" s="18">
        <v>4069331941</v>
      </c>
      <c r="E16" s="18">
        <v>16372748</v>
      </c>
      <c r="F16" s="18"/>
      <c r="G16" s="18">
        <f t="shared" si="0"/>
        <v>16372748</v>
      </c>
      <c r="H16" s="46">
        <f>INDEX('All Data All States'!$J$3:$J$35,MATCH('By Rate of Return'!A16,'All Data All States'!$A$3:$A$35))</f>
        <v>4.0234486243401792E-3</v>
      </c>
      <c r="I16" s="47">
        <f>INDEX('All Data All States'!$K$3:$K$35,MATCH('By Rate of Return'!A16,'All Data All States'!$A$3:$A$35))</f>
        <v>0.35499999999999998</v>
      </c>
      <c r="J16" s="33"/>
      <c r="K16" s="16" t="s">
        <v>12</v>
      </c>
      <c r="L16" s="29" t="s">
        <v>42</v>
      </c>
      <c r="M16" s="44">
        <f>INDEX('All Data All States'!$E$3:$E$35,MATCH('By Rate of Return'!K16,'All Data All States'!$A$3:$A$35))</f>
        <v>0.13139999999999999</v>
      </c>
      <c r="N16" s="18">
        <v>150184328000</v>
      </c>
      <c r="O16" s="18">
        <v>511039689</v>
      </c>
      <c r="P16" s="18"/>
      <c r="Q16" s="18">
        <f t="shared" si="1"/>
        <v>511039689</v>
      </c>
      <c r="R16" s="46">
        <f>INDEX('All Data All States'!$J$3:$J$35,MATCH('By Rate of Return'!K16,'All Data All States'!$A$3:$A$35))</f>
        <v>3.4027497795908507E-3</v>
      </c>
      <c r="S16" s="47">
        <f>INDEX('All Data All States'!$K$3:$K$35,MATCH('By Rate of Return'!K16,'All Data All States'!$A$3:$A$35))</f>
        <v>0.182</v>
      </c>
    </row>
    <row r="17" spans="1:19" x14ac:dyDescent="0.25">
      <c r="A17" s="16" t="s">
        <v>30</v>
      </c>
      <c r="B17" s="29" t="s">
        <v>51</v>
      </c>
      <c r="C17" s="44">
        <f>INDEX('All Data All States'!$E$3:$E$35,MATCH('By Rate of Return'!A17,'All Data All States'!$A$3:$A$35))</f>
        <v>0.127</v>
      </c>
      <c r="D17" s="18">
        <v>2281582863</v>
      </c>
      <c r="E17" s="18">
        <v>8191090</v>
      </c>
      <c r="F17" s="18"/>
      <c r="G17" s="18">
        <f t="shared" si="0"/>
        <v>8191090</v>
      </c>
      <c r="H17" s="46">
        <f>INDEX('All Data All States'!$J$3:$J$35,MATCH('By Rate of Return'!A17,'All Data All States'!$A$3:$A$35))</f>
        <v>3.5900909552019195E-3</v>
      </c>
      <c r="I17" s="47">
        <f>INDEX('All Data All States'!$K$3:$K$35,MATCH('By Rate of Return'!A17,'All Data All States'!$A$3:$A$35))</f>
        <v>0.22</v>
      </c>
      <c r="J17" s="33"/>
      <c r="K17" s="16" t="s">
        <v>23</v>
      </c>
      <c r="L17" s="29" t="s">
        <v>62</v>
      </c>
      <c r="M17" s="44">
        <f>INDEX('All Data All States'!$E$3:$E$35,MATCH('By Rate of Return'!K17,'All Data All States'!$A$3:$A$35))</f>
        <v>0.1285</v>
      </c>
      <c r="N17" s="18">
        <v>60676774000</v>
      </c>
      <c r="O17" s="18">
        <v>84164000</v>
      </c>
      <c r="P17" s="18">
        <v>235760000</v>
      </c>
      <c r="Q17" s="18">
        <f t="shared" si="1"/>
        <v>319924000</v>
      </c>
      <c r="R17" s="46">
        <f>INDEX('All Data All States'!$J$3:$J$35,MATCH('By Rate of Return'!K17,'All Data All States'!$A$3:$A$35))</f>
        <v>5.2725940901208754E-3</v>
      </c>
      <c r="S17" s="47">
        <f>INDEX('All Data All States'!$K$3:$K$35,MATCH('By Rate of Return'!K17,'All Data All States'!$A$3:$A$35))</f>
        <v>0.34499999999999997</v>
      </c>
    </row>
    <row r="18" spans="1:19" x14ac:dyDescent="0.25">
      <c r="A18" s="16" t="s">
        <v>13</v>
      </c>
      <c r="B18" s="29" t="s">
        <v>53</v>
      </c>
      <c r="C18" s="44">
        <f>INDEX('All Data All States'!$E$3:$E$35,MATCH('By Rate of Return'!A18,'All Data All States'!$A$3:$A$35))</f>
        <v>0.1283</v>
      </c>
      <c r="D18" s="18">
        <v>17266692000</v>
      </c>
      <c r="E18" s="18">
        <v>23219264</v>
      </c>
      <c r="F18" s="18"/>
      <c r="G18" s="18">
        <f t="shared" si="0"/>
        <v>23219264</v>
      </c>
      <c r="H18" s="46">
        <f>INDEX('All Data All States'!$J$3:$J$35,MATCH('By Rate of Return'!A18,'All Data All States'!$A$3:$A$35))</f>
        <v>1.3447430463229436E-3</v>
      </c>
      <c r="I18" s="47">
        <f>INDEX('All Data All States'!$K$3:$K$35,MATCH('By Rate of Return'!A18,'All Data All States'!$A$3:$A$35))</f>
        <v>1E-3</v>
      </c>
      <c r="J18" s="33"/>
      <c r="K18" s="16" t="s">
        <v>38</v>
      </c>
      <c r="L18" s="29" t="s">
        <v>69</v>
      </c>
      <c r="M18" s="44">
        <f>INDEX('All Data All States'!$E$3:$E$35,MATCH('By Rate of Return'!K18,'All Data All States'!$A$3:$A$35))</f>
        <v>0.1283</v>
      </c>
      <c r="N18" s="18">
        <v>87092800000</v>
      </c>
      <c r="O18" s="18">
        <v>341295000</v>
      </c>
      <c r="P18" s="18"/>
      <c r="Q18" s="18">
        <f t="shared" si="1"/>
        <v>341295000</v>
      </c>
      <c r="R18" s="46">
        <f>INDEX('All Data All States'!$J$3:$J$35,MATCH('By Rate of Return'!K18,'All Data All States'!$A$3:$A$35))</f>
        <v>3.9187510333804857E-3</v>
      </c>
      <c r="S18" s="47">
        <f>INDEX('All Data All States'!$K$3:$K$35,MATCH('By Rate of Return'!K18,'All Data All States'!$A$3:$A$35))</f>
        <v>0.34</v>
      </c>
    </row>
    <row r="19" spans="1:19" x14ac:dyDescent="0.25">
      <c r="A19" s="16" t="s">
        <v>38</v>
      </c>
      <c r="B19" s="29" t="s">
        <v>69</v>
      </c>
      <c r="C19" s="44">
        <f>INDEX('All Data All States'!$E$3:$E$35,MATCH('By Rate of Return'!A19,'All Data All States'!$A$3:$A$35))</f>
        <v>0.1283</v>
      </c>
      <c r="D19" s="18">
        <v>87092800000</v>
      </c>
      <c r="E19" s="18">
        <v>341295000</v>
      </c>
      <c r="F19" s="18"/>
      <c r="G19" s="18">
        <f t="shared" si="0"/>
        <v>341295000</v>
      </c>
      <c r="H19" s="46">
        <f>INDEX('All Data All States'!$J$3:$J$35,MATCH('By Rate of Return'!A19,'All Data All States'!$A$3:$A$35))</f>
        <v>3.9187510333804857E-3</v>
      </c>
      <c r="I19" s="47">
        <f>INDEX('All Data All States'!$K$3:$K$35,MATCH('By Rate of Return'!A19,'All Data All States'!$A$3:$A$35))</f>
        <v>0.34</v>
      </c>
      <c r="J19" s="33"/>
      <c r="K19" s="16" t="s">
        <v>13</v>
      </c>
      <c r="L19" s="29" t="s">
        <v>53</v>
      </c>
      <c r="M19" s="44">
        <f>INDEX('All Data All States'!$E$3:$E$35,MATCH('By Rate of Return'!K19,'All Data All States'!$A$3:$A$35))</f>
        <v>0.1283</v>
      </c>
      <c r="N19" s="18">
        <v>17266692000</v>
      </c>
      <c r="O19" s="18">
        <v>23219264</v>
      </c>
      <c r="P19" s="18"/>
      <c r="Q19" s="18">
        <f t="shared" si="1"/>
        <v>23219264</v>
      </c>
      <c r="R19" s="46">
        <f>INDEX('All Data All States'!$J$3:$J$35,MATCH('By Rate of Return'!K19,'All Data All States'!$A$3:$A$35))</f>
        <v>1.3447430463229436E-3</v>
      </c>
      <c r="S19" s="47">
        <f>INDEX('All Data All States'!$K$3:$K$35,MATCH('By Rate of Return'!K19,'All Data All States'!$A$3:$A$35))</f>
        <v>1E-3</v>
      </c>
    </row>
    <row r="20" spans="1:19" x14ac:dyDescent="0.25">
      <c r="A20" s="16" t="s">
        <v>23</v>
      </c>
      <c r="B20" s="29" t="s">
        <v>62</v>
      </c>
      <c r="C20" s="44">
        <f>INDEX('All Data All States'!$E$3:$E$35,MATCH('By Rate of Return'!A20,'All Data All States'!$A$3:$A$35))</f>
        <v>0.1285</v>
      </c>
      <c r="D20" s="18">
        <v>60676774000</v>
      </c>
      <c r="E20" s="18">
        <v>84164000</v>
      </c>
      <c r="F20" s="18">
        <v>235760000</v>
      </c>
      <c r="G20" s="18">
        <f t="shared" si="0"/>
        <v>319924000</v>
      </c>
      <c r="H20" s="46">
        <f>INDEX('All Data All States'!$J$3:$J$35,MATCH('By Rate of Return'!A20,'All Data All States'!$A$3:$A$35))</f>
        <v>5.2725940901208754E-3</v>
      </c>
      <c r="I20" s="47">
        <f>INDEX('All Data All States'!$K$3:$K$35,MATCH('By Rate of Return'!A20,'All Data All States'!$A$3:$A$35))</f>
        <v>0.34499999999999997</v>
      </c>
      <c r="J20" s="33"/>
      <c r="K20" s="16" t="s">
        <v>30</v>
      </c>
      <c r="L20" s="29" t="s">
        <v>51</v>
      </c>
      <c r="M20" s="44">
        <f>INDEX('All Data All States'!$E$3:$E$35,MATCH('By Rate of Return'!K20,'All Data All States'!$A$3:$A$35))</f>
        <v>0.127</v>
      </c>
      <c r="N20" s="18">
        <v>2281582863</v>
      </c>
      <c r="O20" s="18">
        <v>8191090</v>
      </c>
      <c r="P20" s="18"/>
      <c r="Q20" s="18">
        <f t="shared" si="1"/>
        <v>8191090</v>
      </c>
      <c r="R20" s="46">
        <f>INDEX('All Data All States'!$J$3:$J$35,MATCH('By Rate of Return'!K20,'All Data All States'!$A$3:$A$35))</f>
        <v>3.5900909552019195E-3</v>
      </c>
      <c r="S20" s="47">
        <f>INDEX('All Data All States'!$K$3:$K$35,MATCH('By Rate of Return'!K20,'All Data All States'!$A$3:$A$35))</f>
        <v>0.22</v>
      </c>
    </row>
    <row r="21" spans="1:19" x14ac:dyDescent="0.25">
      <c r="A21" s="16" t="s">
        <v>12</v>
      </c>
      <c r="B21" s="29" t="s">
        <v>42</v>
      </c>
      <c r="C21" s="44">
        <f>INDEX('All Data All States'!$E$3:$E$35,MATCH('By Rate of Return'!A21,'All Data All States'!$A$3:$A$35))</f>
        <v>0.13139999999999999</v>
      </c>
      <c r="D21" s="18">
        <v>150184328000</v>
      </c>
      <c r="E21" s="18">
        <v>511039689</v>
      </c>
      <c r="F21" s="18"/>
      <c r="G21" s="18">
        <f t="shared" si="0"/>
        <v>511039689</v>
      </c>
      <c r="H21" s="46">
        <f>INDEX('All Data All States'!$J$3:$J$35,MATCH('By Rate of Return'!A21,'All Data All States'!$A$3:$A$35))</f>
        <v>3.4027497795908507E-3</v>
      </c>
      <c r="I21" s="47">
        <f>INDEX('All Data All States'!$K$3:$K$35,MATCH('By Rate of Return'!A21,'All Data All States'!$A$3:$A$35))</f>
        <v>0.182</v>
      </c>
      <c r="J21" s="33"/>
      <c r="K21" s="16" t="s">
        <v>36</v>
      </c>
      <c r="L21" s="29" t="s">
        <v>68</v>
      </c>
      <c r="M21" s="44">
        <f>INDEX('All Data All States'!$E$3:$E$35,MATCH('By Rate of Return'!K21,'All Data All States'!$A$3:$A$35))</f>
        <v>0.126</v>
      </c>
      <c r="N21" s="18">
        <v>4069331941</v>
      </c>
      <c r="O21" s="18">
        <v>16372748</v>
      </c>
      <c r="P21" s="18"/>
      <c r="Q21" s="18">
        <f t="shared" si="1"/>
        <v>16372748</v>
      </c>
      <c r="R21" s="46">
        <f>INDEX('All Data All States'!$J$3:$J$35,MATCH('By Rate of Return'!K21,'All Data All States'!$A$3:$A$35))</f>
        <v>4.0234486243401792E-3</v>
      </c>
      <c r="S21" s="47">
        <f>INDEX('All Data All States'!$K$3:$K$35,MATCH('By Rate of Return'!K21,'All Data All States'!$A$3:$A$35))</f>
        <v>0.35499999999999998</v>
      </c>
    </row>
    <row r="22" spans="1:19" x14ac:dyDescent="0.25">
      <c r="A22" s="16" t="s">
        <v>26</v>
      </c>
      <c r="B22" s="29" t="s">
        <v>61</v>
      </c>
      <c r="C22" s="44">
        <f>INDEX('All Data All States'!$E$3:$E$35,MATCH('By Rate of Return'!A22,'All Data All States'!$A$3:$A$35))</f>
        <v>0.13200000000000001</v>
      </c>
      <c r="D22" s="18">
        <v>9269427483</v>
      </c>
      <c r="E22" s="18">
        <v>157712485</v>
      </c>
      <c r="F22" s="18"/>
      <c r="G22" s="18">
        <f t="shared" si="0"/>
        <v>157712485</v>
      </c>
      <c r="H22" s="46">
        <f>INDEX('All Data All States'!$J$3:$J$35,MATCH('By Rate of Return'!A22,'All Data All States'!$A$3:$A$35))</f>
        <v>1.7014263857098238E-2</v>
      </c>
      <c r="I22" s="47">
        <f>INDEX('All Data All States'!$K$3:$K$35,MATCH('By Rate of Return'!A22,'All Data All States'!$A$3:$A$35))</f>
        <v>0.53400000000000003</v>
      </c>
      <c r="J22" s="33"/>
      <c r="K22" s="16" t="s">
        <v>6</v>
      </c>
      <c r="L22" s="29" t="s">
        <v>51</v>
      </c>
      <c r="M22" s="44">
        <f>INDEX('All Data All States'!$E$3:$E$35,MATCH('By Rate of Return'!K22,'All Data All States'!$A$3:$A$35))</f>
        <v>0.1258</v>
      </c>
      <c r="N22" s="18">
        <v>15341298000</v>
      </c>
      <c r="O22" s="18">
        <v>59611256</v>
      </c>
      <c r="P22" s="18"/>
      <c r="Q22" s="18">
        <f t="shared" si="1"/>
        <v>59611256</v>
      </c>
      <c r="R22" s="46">
        <f>INDEX('All Data All States'!$J$3:$J$35,MATCH('By Rate of Return'!K22,'All Data All States'!$A$3:$A$35))</f>
        <v>3.885672255372394E-3</v>
      </c>
      <c r="S22" s="47">
        <f>INDEX('All Data All States'!$K$3:$K$35,MATCH('By Rate of Return'!K22,'All Data All States'!$A$3:$A$35))</f>
        <v>0.33200000000000002</v>
      </c>
    </row>
    <row r="23" spans="1:19" x14ac:dyDescent="0.25">
      <c r="A23" s="16" t="s">
        <v>27</v>
      </c>
      <c r="B23" s="29" t="s">
        <v>70</v>
      </c>
      <c r="C23" s="44">
        <f>INDEX('All Data All States'!$E$3:$E$35,MATCH('By Rate of Return'!A23,'All Data All States'!$A$3:$A$35))</f>
        <v>0.13270000000000001</v>
      </c>
      <c r="D23" s="18">
        <v>6818694430</v>
      </c>
      <c r="E23" s="18">
        <v>34999747</v>
      </c>
      <c r="F23" s="18"/>
      <c r="G23" s="18">
        <f t="shared" si="0"/>
        <v>34999747</v>
      </c>
      <c r="H23" s="46">
        <f>INDEX('All Data All States'!$J$3:$J$35,MATCH('By Rate of Return'!A23,'All Data All States'!$A$3:$A$35))</f>
        <v>5.1329103187279798E-3</v>
      </c>
      <c r="I23" s="47">
        <f>INDEX('All Data All States'!$K$3:$K$35,MATCH('By Rate of Return'!A23,'All Data All States'!$A$3:$A$35))</f>
        <v>0.192</v>
      </c>
      <c r="J23" s="33"/>
      <c r="K23" s="16" t="s">
        <v>17</v>
      </c>
      <c r="L23" s="29" t="s">
        <v>57</v>
      </c>
      <c r="M23" s="44">
        <f>INDEX('All Data All States'!$E$3:$E$35,MATCH('By Rate of Return'!K23,'All Data All States'!$A$3:$A$35))</f>
        <v>0.12559999999999999</v>
      </c>
      <c r="N23" s="18">
        <v>28038549893</v>
      </c>
      <c r="O23" s="18">
        <v>62618912</v>
      </c>
      <c r="P23" s="18"/>
      <c r="Q23" s="18">
        <f t="shared" si="1"/>
        <v>62618912</v>
      </c>
      <c r="R23" s="46">
        <f>INDEX('All Data All States'!$J$3:$J$35,MATCH('By Rate of Return'!K23,'All Data All States'!$A$3:$A$35))</f>
        <v>2.2333149267335399E-3</v>
      </c>
      <c r="S23" s="47">
        <f>INDEX('All Data All States'!$K$3:$K$35,MATCH('By Rate of Return'!K23,'All Data All States'!$A$3:$A$35))</f>
        <v>0.25700000000000001</v>
      </c>
    </row>
    <row r="24" spans="1:19" x14ac:dyDescent="0.25">
      <c r="A24" s="16" t="s">
        <v>31</v>
      </c>
      <c r="B24" s="29" t="s">
        <v>64</v>
      </c>
      <c r="C24" s="44">
        <f>INDEX('All Data All States'!$E$3:$E$35,MATCH('By Rate of Return'!A24,'All Data All States'!$A$3:$A$35))</f>
        <v>0.13300000000000001</v>
      </c>
      <c r="D24" s="18">
        <v>8570104910</v>
      </c>
      <c r="E24" s="18">
        <v>8984211</v>
      </c>
      <c r="F24" s="18"/>
      <c r="G24" s="18">
        <f t="shared" si="0"/>
        <v>8984211</v>
      </c>
      <c r="H24" s="46">
        <f>INDEX('All Data All States'!$J$3:$J$35,MATCH('By Rate of Return'!A24,'All Data All States'!$A$3:$A$35))</f>
        <v>1.0483198390625068E-3</v>
      </c>
      <c r="I24" s="47">
        <f>INDEX('All Data All States'!$K$3:$K$35,MATCH('By Rate of Return'!A24,'All Data All States'!$A$3:$A$35))</f>
        <v>0</v>
      </c>
      <c r="J24" s="33"/>
      <c r="K24" s="16" t="s">
        <v>9</v>
      </c>
      <c r="L24" s="29" t="s">
        <v>40</v>
      </c>
      <c r="M24" s="44">
        <f>INDEX('All Data All States'!$E$3:$E$35,MATCH('By Rate of Return'!K24,'All Data All States'!$A$3:$A$35))</f>
        <v>0.125</v>
      </c>
      <c r="N24" s="18">
        <v>301761539000</v>
      </c>
      <c r="O24" s="18">
        <v>1154654000</v>
      </c>
      <c r="P24" s="18">
        <v>600000000</v>
      </c>
      <c r="Q24" s="18">
        <f t="shared" si="1"/>
        <v>1754654000</v>
      </c>
      <c r="R24" s="46">
        <f>INDEX('All Data All States'!$J$3:$J$35,MATCH('By Rate of Return'!K24,'All Data All States'!$A$3:$A$35))</f>
        <v>5.8147039076441084E-3</v>
      </c>
      <c r="S24" s="47">
        <f>INDEX('All Data All States'!$K$3:$K$35,MATCH('By Rate of Return'!K24,'All Data All States'!$A$3:$A$35))</f>
        <v>0.23</v>
      </c>
    </row>
    <row r="25" spans="1:19" x14ac:dyDescent="0.25">
      <c r="A25" s="16" t="s">
        <v>28</v>
      </c>
      <c r="B25" s="29" t="s">
        <v>63</v>
      </c>
      <c r="C25" s="44">
        <f>INDEX('All Data All States'!$E$3:$E$35,MATCH('By Rate of Return'!A25,'All Data All States'!$A$3:$A$35))</f>
        <v>0.13500000000000001</v>
      </c>
      <c r="D25" s="18">
        <v>7414062000</v>
      </c>
      <c r="E25" s="18">
        <v>7333960</v>
      </c>
      <c r="F25" s="18">
        <v>24538000</v>
      </c>
      <c r="G25" s="18">
        <f t="shared" si="0"/>
        <v>31871960</v>
      </c>
      <c r="H25" s="46">
        <f>INDEX('All Data All States'!$J$3:$J$35,MATCH('By Rate of Return'!A25,'All Data All States'!$A$3:$A$35))</f>
        <v>4.2988526397540238E-3</v>
      </c>
      <c r="I25" s="47">
        <f>INDEX('All Data All States'!$K$3:$K$35,MATCH('By Rate of Return'!A25,'All Data All States'!$A$3:$A$35))</f>
        <v>0.155</v>
      </c>
      <c r="J25" s="33"/>
      <c r="K25" s="16" t="s">
        <v>29</v>
      </c>
      <c r="L25" s="29" t="s">
        <v>72</v>
      </c>
      <c r="M25" s="44">
        <f>INDEX('All Data All States'!$E$3:$E$35,MATCH('By Rate of Return'!K25,'All Data All States'!$A$3:$A$35))</f>
        <v>0.1237</v>
      </c>
      <c r="N25" s="18">
        <v>81220000000</v>
      </c>
      <c r="O25" s="18">
        <v>281100000</v>
      </c>
      <c r="P25" s="18">
        <v>334800000</v>
      </c>
      <c r="Q25" s="18">
        <f t="shared" si="1"/>
        <v>615900000</v>
      </c>
      <c r="R25" s="46">
        <f>INDEX('All Data All States'!$J$3:$J$35,MATCH('By Rate of Return'!K25,'All Data All States'!$A$3:$A$35))</f>
        <v>7.5831076089633099E-3</v>
      </c>
      <c r="S25" s="47">
        <f>INDEX('All Data All States'!$K$3:$K$35,MATCH('By Rate of Return'!K25,'All Data All States'!$A$3:$A$35))</f>
        <v>0.30299999999999999</v>
      </c>
    </row>
    <row r="26" spans="1:19" x14ac:dyDescent="0.25">
      <c r="A26" s="16" t="s">
        <v>11</v>
      </c>
      <c r="B26" s="29" t="s">
        <v>41</v>
      </c>
      <c r="C26" s="44">
        <f>INDEX('All Data All States'!$E$3:$E$35,MATCH('By Rate of Return'!A26,'All Data All States'!$A$3:$A$35))</f>
        <v>0.13600000000000001</v>
      </c>
      <c r="D26" s="18">
        <v>9239832000</v>
      </c>
      <c r="E26" s="18">
        <v>23800000</v>
      </c>
      <c r="F26" s="18">
        <v>28500000</v>
      </c>
      <c r="G26" s="18">
        <f t="shared" si="0"/>
        <v>52300000</v>
      </c>
      <c r="H26" s="46">
        <f>INDEX('All Data All States'!$J$3:$J$35,MATCH('By Rate of Return'!A26,'All Data All States'!$A$3:$A$35))</f>
        <v>5.6602760742836015E-3</v>
      </c>
      <c r="I26" s="47">
        <f>INDEX('All Data All States'!$K$3:$K$35,MATCH('By Rate of Return'!A26,'All Data All States'!$A$3:$A$35))</f>
        <v>0.19</v>
      </c>
      <c r="J26" s="33"/>
      <c r="K26" s="16" t="s">
        <v>37</v>
      </c>
      <c r="L26" s="29" t="s">
        <v>44</v>
      </c>
      <c r="M26" s="44">
        <f>INDEX('All Data All States'!$E$3:$E$35,MATCH('By Rate of Return'!K26,'All Data All States'!$A$3:$A$35))</f>
        <v>0.123</v>
      </c>
      <c r="N26" s="18">
        <v>62208636000</v>
      </c>
      <c r="O26" s="18">
        <v>358581000</v>
      </c>
      <c r="P26" s="18"/>
      <c r="Q26" s="18">
        <f t="shared" si="1"/>
        <v>358581000</v>
      </c>
      <c r="R26" s="46">
        <f>INDEX('All Data All States'!$J$3:$J$35,MATCH('By Rate of Return'!K26,'All Data All States'!$A$3:$A$35))</f>
        <v>5.7641673492353262E-3</v>
      </c>
      <c r="S26" s="47">
        <f>INDEX('All Data All States'!$K$3:$K$35,MATCH('By Rate of Return'!K26,'All Data All States'!$A$3:$A$35))</f>
        <v>0.189</v>
      </c>
    </row>
    <row r="27" spans="1:19" x14ac:dyDescent="0.25">
      <c r="A27" s="16" t="s">
        <v>32</v>
      </c>
      <c r="B27" s="29" t="s">
        <v>51</v>
      </c>
      <c r="C27" s="44">
        <f>INDEX('All Data All States'!$E$3:$E$35,MATCH('By Rate of Return'!A27,'All Data All States'!$A$3:$A$35))</f>
        <v>0.13800000000000001</v>
      </c>
      <c r="D27" s="18">
        <v>73728185070</v>
      </c>
      <c r="E27" s="18">
        <v>504680711</v>
      </c>
      <c r="F27" s="18"/>
      <c r="G27" s="18">
        <f t="shared" si="0"/>
        <v>504680711</v>
      </c>
      <c r="H27" s="46">
        <f>INDEX('All Data All States'!$J$3:$J$35,MATCH('By Rate of Return'!A27,'All Data All States'!$A$3:$A$35))</f>
        <v>6.8451530513173389E-3</v>
      </c>
      <c r="I27" s="47">
        <f>INDEX('All Data All States'!$K$3:$K$35,MATCH('By Rate of Return'!A27,'All Data All States'!$A$3:$A$35))</f>
        <v>0.33800000000000002</v>
      </c>
      <c r="J27" s="33"/>
      <c r="K27" s="16" t="s">
        <v>15</v>
      </c>
      <c r="L27" s="29" t="s">
        <v>55</v>
      </c>
      <c r="M27" s="44">
        <f>INDEX('All Data All States'!$E$3:$E$35,MATCH('By Rate of Return'!K27,'All Data All States'!$A$3:$A$35))</f>
        <v>0.123</v>
      </c>
      <c r="N27" s="18">
        <v>14581566241</v>
      </c>
      <c r="O27" s="18">
        <v>42800000</v>
      </c>
      <c r="P27" s="18"/>
      <c r="Q27" s="18">
        <f t="shared" si="1"/>
        <v>42800000</v>
      </c>
      <c r="R27" s="46">
        <f>INDEX('All Data All States'!$J$3:$J$35,MATCH('By Rate of Return'!K27,'All Data All States'!$A$3:$A$35))</f>
        <v>2.9352128085977673E-3</v>
      </c>
      <c r="S27" s="47">
        <f>INDEX('All Data All States'!$K$3:$K$35,MATCH('By Rate of Return'!K27,'All Data All States'!$A$3:$A$35))</f>
        <v>0.27500000000000002</v>
      </c>
    </row>
    <row r="28" spans="1:19" x14ac:dyDescent="0.25">
      <c r="A28" s="16" t="s">
        <v>18</v>
      </c>
      <c r="B28" s="29" t="s">
        <v>58</v>
      </c>
      <c r="C28" s="44">
        <f>INDEX('All Data All States'!$E$3:$E$35,MATCH('By Rate of Return'!A28,'All Data All States'!$A$3:$A$35))</f>
        <v>0.14000000000000001</v>
      </c>
      <c r="D28" s="18">
        <v>16575660909</v>
      </c>
      <c r="E28" s="18">
        <v>51653134</v>
      </c>
      <c r="F28" s="18"/>
      <c r="G28" s="18">
        <f t="shared" si="0"/>
        <v>51653134</v>
      </c>
      <c r="H28" s="46">
        <f>INDEX('All Data All States'!$J$3:$J$35,MATCH('By Rate of Return'!A28,'All Data All States'!$A$3:$A$35))</f>
        <v>3.1162035881147983E-3</v>
      </c>
      <c r="I28" s="47">
        <f>INDEX('All Data All States'!$K$3:$K$35,MATCH('By Rate of Return'!A28,'All Data All States'!$A$3:$A$35))</f>
        <v>0.249</v>
      </c>
      <c r="J28" s="33"/>
      <c r="K28" s="16" t="s">
        <v>35</v>
      </c>
      <c r="L28" s="29" t="s">
        <v>67</v>
      </c>
      <c r="M28" s="44">
        <f>INDEX('All Data All States'!$E$3:$E$35,MATCH('By Rate of Return'!K28,'All Data All States'!$A$3:$A$35))</f>
        <v>0.1229</v>
      </c>
      <c r="N28" s="18">
        <v>42905157495</v>
      </c>
      <c r="O28" s="18">
        <v>43124887</v>
      </c>
      <c r="P28" s="18"/>
      <c r="Q28" s="18">
        <f t="shared" si="1"/>
        <v>43124887</v>
      </c>
      <c r="R28" s="46">
        <f>INDEX('All Data All States'!$J$3:$J$35,MATCH('By Rate of Return'!K28,'All Data All States'!$A$3:$A$35))</f>
        <v>1.0051212841958594E-3</v>
      </c>
      <c r="S28" s="47">
        <f>INDEX('All Data All States'!$K$3:$K$35,MATCH('By Rate of Return'!K28,'All Data All States'!$A$3:$A$35))</f>
        <v>0.08</v>
      </c>
    </row>
    <row r="29" spans="1:19" x14ac:dyDescent="0.25">
      <c r="A29" s="16" t="s">
        <v>25</v>
      </c>
      <c r="B29" s="29" t="s">
        <v>51</v>
      </c>
      <c r="C29" s="44">
        <f>INDEX('All Data All States'!$E$3:$E$35,MATCH('By Rate of Return'!A29,'All Data All States'!$A$3:$A$35))</f>
        <v>0.14099999999999999</v>
      </c>
      <c r="D29" s="18">
        <v>26992598000</v>
      </c>
      <c r="E29" s="18">
        <v>82861464</v>
      </c>
      <c r="F29" s="18">
        <v>3857855</v>
      </c>
      <c r="G29" s="18">
        <f t="shared" si="0"/>
        <v>86719319</v>
      </c>
      <c r="H29" s="46">
        <f>INDEX('All Data All States'!$J$3:$J$35,MATCH('By Rate of Return'!A29,'All Data All States'!$A$3:$A$35))</f>
        <v>3.2115959716067346E-3</v>
      </c>
      <c r="I29" s="47">
        <f>INDEX('All Data All States'!$K$3:$K$35,MATCH('By Rate of Return'!A29,'All Data All States'!$A$3:$A$35))</f>
        <v>0.13</v>
      </c>
      <c r="J29" s="33"/>
      <c r="K29" s="16" t="s">
        <v>21</v>
      </c>
      <c r="L29" s="29" t="s">
        <v>51</v>
      </c>
      <c r="M29" s="44">
        <f>INDEX('All Data All States'!$E$3:$E$35,MATCH('By Rate of Return'!K29,'All Data All States'!$A$3:$A$35))</f>
        <v>0.121</v>
      </c>
      <c r="N29" s="18">
        <v>13216050034</v>
      </c>
      <c r="O29" s="18">
        <v>41311867</v>
      </c>
      <c r="P29" s="18"/>
      <c r="Q29" s="18">
        <f t="shared" si="1"/>
        <v>41311867</v>
      </c>
      <c r="R29" s="46">
        <f>INDEX('All Data All States'!$J$3:$J$35,MATCH('By Rate of Return'!K29,'All Data All States'!$A$3:$A$35))</f>
        <v>3.1258860925707662E-3</v>
      </c>
      <c r="S29" s="47">
        <f>INDEX('All Data All States'!$K$3:$K$35,MATCH('By Rate of Return'!K29,'All Data All States'!$A$3:$A$35))</f>
        <v>0.185</v>
      </c>
    </row>
    <row r="30" spans="1:19" x14ac:dyDescent="0.25">
      <c r="A30" s="16" t="s">
        <v>20</v>
      </c>
      <c r="B30" s="29" t="s">
        <v>60</v>
      </c>
      <c r="C30" s="44">
        <f>INDEX('All Data All States'!$E$3:$E$35,MATCH('By Rate of Return'!A30,'All Data All States'!$A$3:$A$35))</f>
        <v>0.14099999999999999</v>
      </c>
      <c r="D30" s="18">
        <v>11624853426</v>
      </c>
      <c r="E30" s="18">
        <v>74834739</v>
      </c>
      <c r="F30" s="18"/>
      <c r="G30" s="18">
        <f t="shared" si="0"/>
        <v>74834739</v>
      </c>
      <c r="H30" s="46">
        <f>INDEX('All Data All States'!$J$3:$J$35,MATCH('By Rate of Return'!A30,'All Data All States'!$A$3:$A$35))</f>
        <v>6.4374780702718855E-3</v>
      </c>
      <c r="I30" s="47">
        <f>INDEX('All Data All States'!$K$3:$K$35,MATCH('By Rate of Return'!A30,'All Data All States'!$A$3:$A$35))</f>
        <v>0.22</v>
      </c>
      <c r="J30" s="33"/>
      <c r="K30" s="16" t="s">
        <v>14</v>
      </c>
      <c r="L30" s="29" t="s">
        <v>54</v>
      </c>
      <c r="M30" s="44">
        <f>INDEX('All Data All States'!$E$3:$E$35,MATCH('By Rate of Return'!K30,'All Data All States'!$A$3:$A$35))</f>
        <v>0.12</v>
      </c>
      <c r="N30" s="18">
        <v>15254495338</v>
      </c>
      <c r="O30" s="18">
        <v>48596890</v>
      </c>
      <c r="P30" s="18"/>
      <c r="Q30" s="18">
        <f t="shared" si="1"/>
        <v>48596890</v>
      </c>
      <c r="R30" s="46">
        <f>INDEX('All Data All States'!$J$3:$J$35,MATCH('By Rate of Return'!K30,'All Data All States'!$A$3:$A$35))</f>
        <v>3.1857422302881298E-3</v>
      </c>
      <c r="S30" s="47">
        <f>INDEX('All Data All States'!$K$3:$K$35,MATCH('By Rate of Return'!K30,'All Data All States'!$A$3:$A$35))</f>
        <v>0.10100000000000001</v>
      </c>
    </row>
    <row r="31" spans="1:19" x14ac:dyDescent="0.25">
      <c r="A31" s="16" t="s">
        <v>7</v>
      </c>
      <c r="B31" s="29" t="s">
        <v>52</v>
      </c>
      <c r="C31" s="44">
        <f>INDEX('All Data All States'!$E$3:$E$35,MATCH('By Rate of Return'!A31,'All Data All States'!$A$3:$A$35))</f>
        <v>0.14199999999999999</v>
      </c>
      <c r="D31" s="18">
        <v>35535463000</v>
      </c>
      <c r="E31" s="18">
        <v>149882000</v>
      </c>
      <c r="F31" s="18"/>
      <c r="G31" s="18">
        <f t="shared" si="0"/>
        <v>149882000</v>
      </c>
      <c r="H31" s="46">
        <f>INDEX('All Data All States'!$J$3:$J$35,MATCH('By Rate of Return'!A31,'All Data All States'!$A$3:$A$35))</f>
        <v>4.2178147502960634E-3</v>
      </c>
      <c r="I31" s="47">
        <f>INDEX('All Data All States'!$K$3:$K$35,MATCH('By Rate of Return'!A31,'All Data All States'!$A$3:$A$35))</f>
        <v>0.28799999999999998</v>
      </c>
      <c r="J31" s="33"/>
      <c r="K31" s="16" t="s">
        <v>19</v>
      </c>
      <c r="L31" s="29" t="s">
        <v>59</v>
      </c>
      <c r="M31" s="44">
        <f>INDEX('All Data All States'!$E$3:$E$35,MATCH('By Rate of Return'!K31,'All Data All States'!$A$3:$A$35))</f>
        <v>0.1197</v>
      </c>
      <c r="N31" s="18">
        <v>16170298000</v>
      </c>
      <c r="O31" s="18">
        <v>62363000</v>
      </c>
      <c r="P31" s="18"/>
      <c r="Q31" s="18">
        <f t="shared" si="1"/>
        <v>62363000</v>
      </c>
      <c r="R31" s="46">
        <f>INDEX('All Data All States'!$J$3:$J$35,MATCH('By Rate of Return'!K31,'All Data All States'!$A$3:$A$35))</f>
        <v>3.877529908919825E-3</v>
      </c>
      <c r="S31" s="47">
        <f>INDEX('All Data All States'!$K$3:$K$35,MATCH('By Rate of Return'!K31,'All Data All States'!$A$3:$A$35))</f>
        <v>0.36499999999999999</v>
      </c>
    </row>
    <row r="32" spans="1:19" x14ac:dyDescent="0.25">
      <c r="A32" s="16" t="s">
        <v>8</v>
      </c>
      <c r="B32" s="29" t="s">
        <v>75</v>
      </c>
      <c r="C32" s="44">
        <f>INDEX('All Data All States'!$E$3:$E$35,MATCH('By Rate of Return'!A32,'All Data All States'!$A$3:$A$35))</f>
        <v>0.1426</v>
      </c>
      <c r="D32" s="18">
        <v>7531189627</v>
      </c>
      <c r="E32" s="18">
        <v>29228269</v>
      </c>
      <c r="F32" s="18"/>
      <c r="G32" s="18">
        <f t="shared" si="0"/>
        <v>29228269</v>
      </c>
      <c r="H32" s="46">
        <f>INDEX('All Data All States'!$J$3:$J$35,MATCH('By Rate of Return'!A32,'All Data All States'!$A$3:$A$35))</f>
        <v>3.8809630944909414E-3</v>
      </c>
      <c r="I32" s="47">
        <f>INDEX('All Data All States'!$K$3:$K$35,MATCH('By Rate of Return'!A32,'All Data All States'!$A$3:$A$35))</f>
        <v>0.111</v>
      </c>
      <c r="J32" s="33"/>
      <c r="K32" s="16" t="s">
        <v>22</v>
      </c>
      <c r="L32" s="29" t="s">
        <v>43</v>
      </c>
      <c r="M32" s="44">
        <f>INDEX('All Data All States'!$E$3:$E$35,MATCH('By Rate of Return'!K32,'All Data All States'!$A$3:$A$35))</f>
        <v>0.11700000000000001</v>
      </c>
      <c r="N32" s="18">
        <v>45339988000</v>
      </c>
      <c r="O32" s="18">
        <v>272584000</v>
      </c>
      <c r="P32" s="18">
        <v>57015000</v>
      </c>
      <c r="Q32" s="18">
        <f t="shared" si="1"/>
        <v>329599000</v>
      </c>
      <c r="R32" s="46">
        <f>INDEX('All Data All States'!$J$3:$J$35,MATCH('By Rate of Return'!K32,'All Data All States'!$A$3:$A$35))</f>
        <v>7.2694990567708133E-3</v>
      </c>
      <c r="S32" s="47">
        <f>INDEX('All Data All States'!$K$3:$K$35,MATCH('By Rate of Return'!K32,'All Data All States'!$A$3:$A$35))</f>
        <v>0.35199999999999998</v>
      </c>
    </row>
    <row r="33" spans="1:19" x14ac:dyDescent="0.25">
      <c r="A33" s="16" t="s">
        <v>24</v>
      </c>
      <c r="B33" s="29" t="s">
        <v>71</v>
      </c>
      <c r="C33" s="44">
        <f>INDEX('All Data All States'!$E$3:$E$35,MATCH('By Rate of Return'!A33,'All Data All States'!$A$3:$A$35))</f>
        <v>0.14499999999999999</v>
      </c>
      <c r="D33" s="18">
        <v>26148592000</v>
      </c>
      <c r="E33" s="18">
        <v>36224000</v>
      </c>
      <c r="F33" s="18"/>
      <c r="G33" s="18">
        <f t="shared" si="0"/>
        <v>36224000</v>
      </c>
      <c r="H33" s="46">
        <f>INDEX('All Data All States'!$J$3:$J$35,MATCH('By Rate of Return'!A33,'All Data All States'!$A$3:$A$35))</f>
        <v>1.3853135954700734E-3</v>
      </c>
      <c r="I33" s="47">
        <f>INDEX('All Data All States'!$K$3:$K$35,MATCH('By Rate of Return'!A33,'All Data All States'!$A$3:$A$35))</f>
        <v>0.126</v>
      </c>
      <c r="J33" s="33"/>
      <c r="K33" s="16" t="s">
        <v>33</v>
      </c>
      <c r="L33" s="29" t="s">
        <v>65</v>
      </c>
      <c r="M33" s="44">
        <f>INDEX('All Data All States'!$E$3:$E$35,MATCH('By Rate of Return'!K33,'All Data All States'!$A$3:$A$35))</f>
        <v>0.1148</v>
      </c>
      <c r="N33" s="18">
        <v>29927711000</v>
      </c>
      <c r="O33" s="18">
        <v>468145000</v>
      </c>
      <c r="P33" s="18"/>
      <c r="Q33" s="18">
        <f t="shared" si="1"/>
        <v>468145000</v>
      </c>
      <c r="R33" s="46">
        <f>INDEX('All Data All States'!$J$3:$J$35,MATCH('By Rate of Return'!K33,'All Data All States'!$A$3:$A$35))</f>
        <v>1.5642526085606748E-2</v>
      </c>
      <c r="S33" s="47">
        <f>INDEX('All Data All States'!$K$3:$K$35,MATCH('By Rate of Return'!K33,'All Data All States'!$A$3:$A$35))</f>
        <v>0.38100000000000001</v>
      </c>
    </row>
    <row r="34" spans="1:19" x14ac:dyDescent="0.25">
      <c r="A34" s="16" t="s">
        <v>34</v>
      </c>
      <c r="B34" s="29" t="s">
        <v>66</v>
      </c>
      <c r="C34" s="44">
        <f>INDEX('All Data All States'!$E$3:$E$35,MATCH('By Rate of Return'!A34,'All Data All States'!$A$3:$A$35))</f>
        <v>0.16200000000000001</v>
      </c>
      <c r="D34" s="18">
        <v>10607554492</v>
      </c>
      <c r="E34" s="18">
        <v>33653389</v>
      </c>
      <c r="F34" s="18"/>
      <c r="G34" s="18">
        <f t="shared" si="0"/>
        <v>33653389</v>
      </c>
      <c r="H34" s="46">
        <f>INDEX('All Data All States'!$J$3:$J$35,MATCH('By Rate of Return'!A34,'All Data All States'!$A$3:$A$35))</f>
        <v>3.1725869544559676E-3</v>
      </c>
      <c r="I34" s="47">
        <f>INDEX('All Data All States'!$K$3:$K$35,MATCH('By Rate of Return'!A34,'All Data All States'!$A$3:$A$35))</f>
        <v>0.24299999999999999</v>
      </c>
      <c r="J34" s="33"/>
      <c r="K34" s="16" t="s">
        <v>16</v>
      </c>
      <c r="L34" s="29" t="s">
        <v>56</v>
      </c>
      <c r="M34" s="44">
        <f>INDEX('All Data All States'!$E$3:$E$35,MATCH('By Rate of Return'!K34,'All Data All States'!$A$3:$A$35))</f>
        <v>0.105</v>
      </c>
      <c r="N34" s="18">
        <v>30197152000</v>
      </c>
      <c r="O34" s="18">
        <v>187480000</v>
      </c>
      <c r="P34" s="18"/>
      <c r="Q34" s="18">
        <f t="shared" si="1"/>
        <v>187480000</v>
      </c>
      <c r="R34" s="46">
        <f>INDEX('All Data All States'!$J$3:$J$35,MATCH('By Rate of Return'!K34,'All Data All States'!$A$3:$A$35))</f>
        <v>6.2085325132648275E-3</v>
      </c>
      <c r="S34" s="47">
        <f>INDEX('All Data All States'!$K$3:$K$35,MATCH('By Rate of Return'!K34,'All Data All States'!$A$3:$A$35))</f>
        <v>0.44800000000000001</v>
      </c>
    </row>
    <row r="35" spans="1:19" x14ac:dyDescent="0.25">
      <c r="A35" s="16" t="s">
        <v>10</v>
      </c>
      <c r="B35" s="29" t="s">
        <v>74</v>
      </c>
      <c r="C35" s="44"/>
      <c r="D35" s="18">
        <v>29414371000</v>
      </c>
      <c r="E35" s="18">
        <v>89036000</v>
      </c>
      <c r="F35" s="18"/>
      <c r="G35" s="18">
        <f t="shared" si="0"/>
        <v>89036000</v>
      </c>
      <c r="H35" s="46">
        <f>INDEX('All Data All States'!$J$3:$J$35,MATCH('By Rate of Return'!A35,'All Data All States'!$A$3:$A$35))</f>
        <v>5.2477622927921868E-3</v>
      </c>
      <c r="I35" s="47">
        <f>INDEX('All Data All States'!$K$3:$K$35,MATCH('By Rate of Return'!A35,'All Data All States'!$A$3:$A$35))</f>
        <v>0.26</v>
      </c>
      <c r="J35" s="33"/>
      <c r="K35" s="16" t="s">
        <v>10</v>
      </c>
      <c r="L35" s="29" t="s">
        <v>74</v>
      </c>
      <c r="M35" s="30"/>
      <c r="N35" s="18">
        <v>29414371000</v>
      </c>
      <c r="O35" s="18">
        <v>89036000</v>
      </c>
      <c r="P35" s="18"/>
      <c r="Q35" s="18">
        <f t="shared" si="1"/>
        <v>89036000</v>
      </c>
      <c r="R35" s="46">
        <f>INDEX('All Data All States'!$J$3:$J$35,MATCH('By Rate of Return'!K35,'All Data All States'!$A$3:$A$35))</f>
        <v>5.2477622927921868E-3</v>
      </c>
      <c r="S35" s="47">
        <f>INDEX('All Data All States'!$K$3:$K$35,MATCH('By Rate of Return'!K35,'All Data All States'!$A$3:$A$35))</f>
        <v>0.26</v>
      </c>
    </row>
  </sheetData>
  <sortState ref="K3:S35">
    <sortCondition descending="1" ref="M3:M35"/>
  </sortState>
  <pageMargins left="0.7" right="0.7" top="0.75" bottom="0.75" header="0.3" footer="0.3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workbookViewId="0">
      <selection activeCell="K2" sqref="K2:S35"/>
    </sheetView>
  </sheetViews>
  <sheetFormatPr defaultColWidth="8.85546875" defaultRowHeight="15" x14ac:dyDescent="0.25"/>
  <cols>
    <col min="1" max="1" width="15.28515625" bestFit="1" customWidth="1"/>
    <col min="2" max="2" width="11.140625" bestFit="1" customWidth="1"/>
    <col min="3" max="3" width="10.28515625" bestFit="1" customWidth="1"/>
    <col min="4" max="4" width="19.140625" hidden="1" customWidth="1"/>
    <col min="5" max="5" width="15.28515625" hidden="1" customWidth="1"/>
    <col min="6" max="6" width="13.7109375" hidden="1" customWidth="1"/>
    <col min="7" max="7" width="15.28515625" hidden="1" customWidth="1"/>
    <col min="8" max="8" width="9.7109375" bestFit="1" customWidth="1"/>
    <col min="9" max="9" width="11.42578125" bestFit="1" customWidth="1"/>
    <col min="11" max="11" width="15.28515625" bestFit="1" customWidth="1"/>
    <col min="12" max="12" width="11.140625" bestFit="1" customWidth="1"/>
    <col min="13" max="13" width="10.28515625" bestFit="1" customWidth="1"/>
    <col min="14" max="17" width="0" hidden="1" customWidth="1"/>
    <col min="18" max="18" width="9.7109375" bestFit="1" customWidth="1"/>
    <col min="19" max="19" width="11.42578125" bestFit="1" customWidth="1"/>
  </cols>
  <sheetData>
    <row r="1" spans="1:19" s="3" customFormat="1" x14ac:dyDescent="0.25">
      <c r="A1" s="34" t="s">
        <v>82</v>
      </c>
      <c r="B1" s="35"/>
      <c r="C1" s="35"/>
      <c r="D1" s="35"/>
      <c r="E1" s="35"/>
      <c r="F1" s="35"/>
      <c r="G1" s="35"/>
      <c r="H1" s="35"/>
      <c r="I1" s="36"/>
      <c r="J1" s="1"/>
      <c r="K1" s="34" t="s">
        <v>83</v>
      </c>
      <c r="L1" s="35"/>
      <c r="M1" s="35"/>
      <c r="N1" s="35"/>
      <c r="O1" s="35"/>
      <c r="P1" s="35"/>
      <c r="Q1" s="35"/>
      <c r="R1" s="35"/>
      <c r="S1" s="36"/>
    </row>
    <row r="2" spans="1:19" x14ac:dyDescent="0.25">
      <c r="A2" s="20" t="s">
        <v>0</v>
      </c>
      <c r="B2" s="20" t="s">
        <v>73</v>
      </c>
      <c r="C2" s="22" t="s">
        <v>77</v>
      </c>
      <c r="D2" s="23" t="s">
        <v>1</v>
      </c>
      <c r="E2" s="24" t="s">
        <v>3</v>
      </c>
      <c r="F2" s="25" t="s">
        <v>76</v>
      </c>
      <c r="G2" s="26" t="s">
        <v>49</v>
      </c>
      <c r="H2" s="27" t="s">
        <v>4</v>
      </c>
      <c r="I2" s="27" t="s">
        <v>81</v>
      </c>
      <c r="J2" s="33"/>
      <c r="K2" s="20" t="s">
        <v>0</v>
      </c>
      <c r="L2" s="20" t="s">
        <v>73</v>
      </c>
      <c r="M2" s="22" t="s">
        <v>77</v>
      </c>
      <c r="N2" s="23" t="s">
        <v>1</v>
      </c>
      <c r="O2" s="24" t="s">
        <v>3</v>
      </c>
      <c r="P2" s="25" t="s">
        <v>76</v>
      </c>
      <c r="Q2" s="26" t="s">
        <v>49</v>
      </c>
      <c r="R2" s="27" t="s">
        <v>4</v>
      </c>
      <c r="S2" s="27" t="s">
        <v>81</v>
      </c>
    </row>
    <row r="3" spans="1:19" x14ac:dyDescent="0.25">
      <c r="A3" s="42" t="s">
        <v>35</v>
      </c>
      <c r="B3" s="43" t="s">
        <v>67</v>
      </c>
      <c r="C3" s="44">
        <f>INDEX('All Data All States'!$E$3:$E$35,MATCH(A3,'All Data All States'!$A$3:$A$35))</f>
        <v>0.1229</v>
      </c>
      <c r="D3" s="45">
        <v>42905157495</v>
      </c>
      <c r="E3" s="45">
        <v>43124887</v>
      </c>
      <c r="F3" s="45"/>
      <c r="G3" s="45">
        <f t="shared" ref="G3:G35" si="0">SUM(E3:F3)</f>
        <v>43124887</v>
      </c>
      <c r="H3" s="46">
        <f>INDEX('All Data All States'!$J$3:$J$35,MATCH(A3,'All Data All States'!$A$3:$A$35))</f>
        <v>1.0051212841958594E-3</v>
      </c>
      <c r="I3" s="47">
        <f>INDEX('All Data All States'!$K$3:$K$35,MATCH(A3,'All Data All States'!$A$3:$A$35))</f>
        <v>0.08</v>
      </c>
      <c r="J3" s="33"/>
      <c r="K3" s="42" t="s">
        <v>26</v>
      </c>
      <c r="L3" s="43" t="s">
        <v>61</v>
      </c>
      <c r="M3" s="44">
        <f>INDEX('All Data All States'!$E$3:$E$35,MATCH(K3,'All Data All States'!$A$3:$A$35))</f>
        <v>0.13200000000000001</v>
      </c>
      <c r="N3" s="45">
        <v>9269427483</v>
      </c>
      <c r="O3" s="45">
        <v>157712485</v>
      </c>
      <c r="P3" s="45"/>
      <c r="Q3" s="45">
        <f t="shared" ref="Q3:Q35" si="1">SUM(O3:P3)</f>
        <v>157712485</v>
      </c>
      <c r="R3" s="46">
        <f>INDEX('All Data All States'!$J$3:$J$35,MATCH(K3,'All Data All States'!$A$3:$A$35))</f>
        <v>1.7014263857098238E-2</v>
      </c>
      <c r="S3" s="47">
        <f>INDEX('All Data All States'!$K$3:$K$35,MATCH(K3,'All Data All States'!$A$3:$A$35))</f>
        <v>0.53400000000000003</v>
      </c>
    </row>
    <row r="4" spans="1:19" x14ac:dyDescent="0.25">
      <c r="A4" s="42" t="s">
        <v>31</v>
      </c>
      <c r="B4" s="43" t="s">
        <v>64</v>
      </c>
      <c r="C4" s="44">
        <f>INDEX('All Data All States'!$E$3:$E$35,MATCH(A4,'All Data All States'!$A$3:$A$35))</f>
        <v>0.13300000000000001</v>
      </c>
      <c r="D4" s="45">
        <v>8570104910</v>
      </c>
      <c r="E4" s="45">
        <v>8984211</v>
      </c>
      <c r="F4" s="45"/>
      <c r="G4" s="45">
        <f t="shared" si="0"/>
        <v>8984211</v>
      </c>
      <c r="H4" s="46">
        <f>INDEX('All Data All States'!$J$3:$J$35,MATCH(A4,'All Data All States'!$A$3:$A$35))</f>
        <v>1.0483198390625068E-3</v>
      </c>
      <c r="I4" s="47">
        <f>INDEX('All Data All States'!$K$3:$K$35,MATCH(A4,'All Data All States'!$A$3:$A$35))</f>
        <v>0</v>
      </c>
      <c r="J4" s="33"/>
      <c r="K4" s="42" t="s">
        <v>33</v>
      </c>
      <c r="L4" s="43" t="s">
        <v>65</v>
      </c>
      <c r="M4" s="44">
        <f>INDEX('All Data All States'!$E$3:$E$35,MATCH(K4,'All Data All States'!$A$3:$A$35))</f>
        <v>0.1148</v>
      </c>
      <c r="N4" s="45">
        <v>9269427483</v>
      </c>
      <c r="O4" s="45">
        <v>157712485</v>
      </c>
      <c r="P4" s="45"/>
      <c r="Q4" s="45">
        <f t="shared" si="1"/>
        <v>157712485</v>
      </c>
      <c r="R4" s="46">
        <f>INDEX('All Data All States'!$J$3:$J$35,MATCH(K4,'All Data All States'!$A$3:$A$35))</f>
        <v>1.5642526085606748E-2</v>
      </c>
      <c r="S4" s="47">
        <f>INDEX('All Data All States'!$K$3:$K$35,MATCH(K4,'All Data All States'!$A$3:$A$35))</f>
        <v>0.38100000000000001</v>
      </c>
    </row>
    <row r="5" spans="1:19" x14ac:dyDescent="0.25">
      <c r="A5" s="42" t="s">
        <v>13</v>
      </c>
      <c r="B5" s="43" t="s">
        <v>53</v>
      </c>
      <c r="C5" s="44">
        <f>INDEX('All Data All States'!$E$3:$E$35,MATCH(A5,'All Data All States'!$A$3:$A$35))</f>
        <v>0.1283</v>
      </c>
      <c r="D5" s="45">
        <v>17266692000</v>
      </c>
      <c r="E5" s="45">
        <v>23219264</v>
      </c>
      <c r="F5" s="45"/>
      <c r="G5" s="45">
        <f t="shared" si="0"/>
        <v>23219264</v>
      </c>
      <c r="H5" s="46">
        <f>INDEX('All Data All States'!$J$3:$J$35,MATCH(A5,'All Data All States'!$A$3:$A$35))</f>
        <v>1.3447430463229436E-3</v>
      </c>
      <c r="I5" s="47">
        <f>INDEX('All Data All States'!$K$3:$K$35,MATCH(A5,'All Data All States'!$A$3:$A$35))</f>
        <v>1E-3</v>
      </c>
      <c r="J5" s="33"/>
      <c r="K5" s="42" t="s">
        <v>29</v>
      </c>
      <c r="L5" s="43" t="s">
        <v>72</v>
      </c>
      <c r="M5" s="44">
        <f>INDEX('All Data All States'!$E$3:$E$35,MATCH(K5,'All Data All States'!$A$3:$A$35))</f>
        <v>0.1237</v>
      </c>
      <c r="N5" s="45">
        <v>9269427483</v>
      </c>
      <c r="O5" s="45">
        <v>157712485</v>
      </c>
      <c r="P5" s="45"/>
      <c r="Q5" s="45">
        <f t="shared" si="1"/>
        <v>157712485</v>
      </c>
      <c r="R5" s="46">
        <f>INDEX('All Data All States'!$J$3:$J$35,MATCH(K5,'All Data All States'!$A$3:$A$35))</f>
        <v>7.5831076089633099E-3</v>
      </c>
      <c r="S5" s="47">
        <f>INDEX('All Data All States'!$K$3:$K$35,MATCH(K5,'All Data All States'!$A$3:$A$35))</f>
        <v>0.30299999999999999</v>
      </c>
    </row>
    <row r="6" spans="1:19" x14ac:dyDescent="0.25">
      <c r="A6" s="42" t="s">
        <v>24</v>
      </c>
      <c r="B6" s="43" t="s">
        <v>71</v>
      </c>
      <c r="C6" s="44">
        <f>INDEX('All Data All States'!$E$3:$E$35,MATCH(A6,'All Data All States'!$A$3:$A$35))</f>
        <v>0.14499999999999999</v>
      </c>
      <c r="D6" s="45">
        <v>26148592000</v>
      </c>
      <c r="E6" s="45">
        <v>36224000</v>
      </c>
      <c r="F6" s="45"/>
      <c r="G6" s="45">
        <f t="shared" si="0"/>
        <v>36224000</v>
      </c>
      <c r="H6" s="46">
        <f>INDEX('All Data All States'!$J$3:$J$35,MATCH(A6,'All Data All States'!$A$3:$A$35))</f>
        <v>1.3853135954700734E-3</v>
      </c>
      <c r="I6" s="47">
        <f>INDEX('All Data All States'!$K$3:$K$35,MATCH(A6,'All Data All States'!$A$3:$A$35))</f>
        <v>0.126</v>
      </c>
      <c r="J6" s="33"/>
      <c r="K6" s="42" t="s">
        <v>22</v>
      </c>
      <c r="L6" s="43" t="s">
        <v>43</v>
      </c>
      <c r="M6" s="44">
        <f>INDEX('All Data All States'!$E$3:$E$35,MATCH(K6,'All Data All States'!$A$3:$A$35))</f>
        <v>0.11700000000000001</v>
      </c>
      <c r="N6" s="45">
        <v>9269427483</v>
      </c>
      <c r="O6" s="45">
        <v>157712485</v>
      </c>
      <c r="P6" s="45"/>
      <c r="Q6" s="45">
        <f t="shared" si="1"/>
        <v>157712485</v>
      </c>
      <c r="R6" s="46">
        <f>INDEX('All Data All States'!$J$3:$J$35,MATCH(K6,'All Data All States'!$A$3:$A$35))</f>
        <v>7.2694990567708133E-3</v>
      </c>
      <c r="S6" s="47">
        <f>INDEX('All Data All States'!$K$3:$K$35,MATCH(K6,'All Data All States'!$A$3:$A$35))</f>
        <v>0.35199999999999998</v>
      </c>
    </row>
    <row r="7" spans="1:19" x14ac:dyDescent="0.25">
      <c r="A7" s="42" t="s">
        <v>17</v>
      </c>
      <c r="B7" s="43" t="s">
        <v>57</v>
      </c>
      <c r="C7" s="44">
        <f>INDEX('All Data All States'!$E$3:$E$35,MATCH(A7,'All Data All States'!$A$3:$A$35))</f>
        <v>0.12559999999999999</v>
      </c>
      <c r="D7" s="45">
        <v>28038549893</v>
      </c>
      <c r="E7" s="45">
        <v>62618912</v>
      </c>
      <c r="F7" s="45"/>
      <c r="G7" s="45">
        <f t="shared" si="0"/>
        <v>62618912</v>
      </c>
      <c r="H7" s="46">
        <f>INDEX('All Data All States'!$J$3:$J$35,MATCH(A7,'All Data All States'!$A$3:$A$35))</f>
        <v>2.2333149267335399E-3</v>
      </c>
      <c r="I7" s="47">
        <f>INDEX('All Data All States'!$K$3:$K$35,MATCH(A7,'All Data All States'!$A$3:$A$35))</f>
        <v>0.25700000000000001</v>
      </c>
      <c r="J7" s="33"/>
      <c r="K7" s="42" t="s">
        <v>32</v>
      </c>
      <c r="L7" s="43" t="s">
        <v>51</v>
      </c>
      <c r="M7" s="44">
        <f>INDEX('All Data All States'!$E$3:$E$35,MATCH(K7,'All Data All States'!$A$3:$A$35))</f>
        <v>0.13800000000000001</v>
      </c>
      <c r="N7" s="45">
        <v>9269427483</v>
      </c>
      <c r="O7" s="45">
        <v>157712485</v>
      </c>
      <c r="P7" s="45"/>
      <c r="Q7" s="45">
        <f t="shared" si="1"/>
        <v>157712485</v>
      </c>
      <c r="R7" s="46">
        <f>INDEX('All Data All States'!$J$3:$J$35,MATCH(K7,'All Data All States'!$A$3:$A$35))</f>
        <v>6.8451530513173389E-3</v>
      </c>
      <c r="S7" s="47">
        <f>INDEX('All Data All States'!$K$3:$K$35,MATCH(K7,'All Data All States'!$A$3:$A$35))</f>
        <v>0.33800000000000002</v>
      </c>
    </row>
    <row r="8" spans="1:19" x14ac:dyDescent="0.25">
      <c r="A8" s="42" t="s">
        <v>15</v>
      </c>
      <c r="B8" s="43" t="s">
        <v>55</v>
      </c>
      <c r="C8" s="44">
        <f>INDEX('All Data All States'!$E$3:$E$35,MATCH(A8,'All Data All States'!$A$3:$A$35))</f>
        <v>0.123</v>
      </c>
      <c r="D8" s="45">
        <v>14581566241</v>
      </c>
      <c r="E8" s="45">
        <v>42800000</v>
      </c>
      <c r="F8" s="45"/>
      <c r="G8" s="45">
        <f t="shared" si="0"/>
        <v>42800000</v>
      </c>
      <c r="H8" s="46">
        <f>INDEX('All Data All States'!$J$3:$J$35,MATCH(A8,'All Data All States'!$A$3:$A$35))</f>
        <v>2.9352128085977673E-3</v>
      </c>
      <c r="I8" s="47">
        <f>INDEX('All Data All States'!$K$3:$K$35,MATCH(A8,'All Data All States'!$A$3:$A$35))</f>
        <v>0.27500000000000002</v>
      </c>
      <c r="J8" s="33"/>
      <c r="K8" s="42" t="s">
        <v>20</v>
      </c>
      <c r="L8" s="43" t="s">
        <v>60</v>
      </c>
      <c r="M8" s="44">
        <f>INDEX('All Data All States'!$E$3:$E$35,MATCH(K8,'All Data All States'!$A$3:$A$35))</f>
        <v>0.14099999999999999</v>
      </c>
      <c r="N8" s="45">
        <v>9269427483</v>
      </c>
      <c r="O8" s="45">
        <v>157712485</v>
      </c>
      <c r="P8" s="45"/>
      <c r="Q8" s="45">
        <f t="shared" si="1"/>
        <v>157712485</v>
      </c>
      <c r="R8" s="46">
        <f>INDEX('All Data All States'!$J$3:$J$35,MATCH(K8,'All Data All States'!$A$3:$A$35))</f>
        <v>6.4374780702718855E-3</v>
      </c>
      <c r="S8" s="47">
        <f>INDEX('All Data All States'!$K$3:$K$35,MATCH(K8,'All Data All States'!$A$3:$A$35))</f>
        <v>0.22</v>
      </c>
    </row>
    <row r="9" spans="1:19" x14ac:dyDescent="0.25">
      <c r="A9" s="42" t="s">
        <v>18</v>
      </c>
      <c r="B9" s="43" t="s">
        <v>58</v>
      </c>
      <c r="C9" s="44">
        <f>INDEX('All Data All States'!$E$3:$E$35,MATCH(A9,'All Data All States'!$A$3:$A$35))</f>
        <v>0.14000000000000001</v>
      </c>
      <c r="D9" s="45">
        <v>16575660909</v>
      </c>
      <c r="E9" s="45">
        <v>51653134</v>
      </c>
      <c r="F9" s="45"/>
      <c r="G9" s="45">
        <f t="shared" si="0"/>
        <v>51653134</v>
      </c>
      <c r="H9" s="46">
        <f>INDEX('All Data All States'!$J$3:$J$35,MATCH(A9,'All Data All States'!$A$3:$A$35))</f>
        <v>3.1162035881147983E-3</v>
      </c>
      <c r="I9" s="47">
        <f>INDEX('All Data All States'!$K$3:$K$35,MATCH(A9,'All Data All States'!$A$3:$A$35))</f>
        <v>0.249</v>
      </c>
      <c r="J9" s="33"/>
      <c r="K9" s="42" t="s">
        <v>16</v>
      </c>
      <c r="L9" s="43" t="s">
        <v>56</v>
      </c>
      <c r="M9" s="44">
        <f>INDEX('All Data All States'!$E$3:$E$35,MATCH(K9,'All Data All States'!$A$3:$A$35))</f>
        <v>0.105</v>
      </c>
      <c r="N9" s="45">
        <v>9269427483</v>
      </c>
      <c r="O9" s="45">
        <v>157712485</v>
      </c>
      <c r="P9" s="45"/>
      <c r="Q9" s="45">
        <f t="shared" si="1"/>
        <v>157712485</v>
      </c>
      <c r="R9" s="46">
        <f>INDEX('All Data All States'!$J$3:$J$35,MATCH(K9,'All Data All States'!$A$3:$A$35))</f>
        <v>6.2085325132648275E-3</v>
      </c>
      <c r="S9" s="47">
        <f>INDEX('All Data All States'!$K$3:$K$35,MATCH(K9,'All Data All States'!$A$3:$A$35))</f>
        <v>0.44800000000000001</v>
      </c>
    </row>
    <row r="10" spans="1:19" x14ac:dyDescent="0.25">
      <c r="A10" s="42" t="s">
        <v>21</v>
      </c>
      <c r="B10" s="43" t="s">
        <v>51</v>
      </c>
      <c r="C10" s="44">
        <f>INDEX('All Data All States'!$E$3:$E$35,MATCH(A10,'All Data All States'!$A$3:$A$35))</f>
        <v>0.121</v>
      </c>
      <c r="D10" s="45">
        <v>13216050034</v>
      </c>
      <c r="E10" s="45">
        <v>41311867</v>
      </c>
      <c r="F10" s="45"/>
      <c r="G10" s="45">
        <f t="shared" si="0"/>
        <v>41311867</v>
      </c>
      <c r="H10" s="46">
        <f>INDEX('All Data All States'!$J$3:$J$35,MATCH(A10,'All Data All States'!$A$3:$A$35))</f>
        <v>3.1258860925707662E-3</v>
      </c>
      <c r="I10" s="47">
        <f>INDEX('All Data All States'!$K$3:$K$35,MATCH(A10,'All Data All States'!$A$3:$A$35))</f>
        <v>0.185</v>
      </c>
      <c r="J10" s="33"/>
      <c r="K10" s="42" t="s">
        <v>9</v>
      </c>
      <c r="L10" s="43" t="s">
        <v>40</v>
      </c>
      <c r="M10" s="44">
        <f>INDEX('All Data All States'!$E$3:$E$35,MATCH(K10,'All Data All States'!$A$3:$A$35))</f>
        <v>0.125</v>
      </c>
      <c r="N10" s="45">
        <v>9269427483</v>
      </c>
      <c r="O10" s="45">
        <v>157712485</v>
      </c>
      <c r="P10" s="45"/>
      <c r="Q10" s="45">
        <f t="shared" si="1"/>
        <v>157712485</v>
      </c>
      <c r="R10" s="46">
        <f>INDEX('All Data All States'!$J$3:$J$35,MATCH(K10,'All Data All States'!$A$3:$A$35))</f>
        <v>5.8147039076441084E-3</v>
      </c>
      <c r="S10" s="47">
        <f>INDEX('All Data All States'!$K$3:$K$35,MATCH(K10,'All Data All States'!$A$3:$A$35))</f>
        <v>0.23</v>
      </c>
    </row>
    <row r="11" spans="1:19" x14ac:dyDescent="0.25">
      <c r="A11" s="42" t="s">
        <v>34</v>
      </c>
      <c r="B11" s="43" t="s">
        <v>66</v>
      </c>
      <c r="C11" s="44">
        <f>INDEX('All Data All States'!$E$3:$E$35,MATCH(A11,'All Data All States'!$A$3:$A$35))</f>
        <v>0.16200000000000001</v>
      </c>
      <c r="D11" s="45">
        <v>10607554492</v>
      </c>
      <c r="E11" s="45">
        <v>33653389</v>
      </c>
      <c r="F11" s="45"/>
      <c r="G11" s="45">
        <f t="shared" si="0"/>
        <v>33653389</v>
      </c>
      <c r="H11" s="46">
        <f>INDEX('All Data All States'!$J$3:$J$35,MATCH(A11,'All Data All States'!$A$3:$A$35))</f>
        <v>3.1725869544559676E-3</v>
      </c>
      <c r="I11" s="47">
        <f>INDEX('All Data All States'!$K$3:$K$35,MATCH(A11,'All Data All States'!$A$3:$A$35))</f>
        <v>0.24299999999999999</v>
      </c>
      <c r="J11" s="33"/>
      <c r="K11" s="42" t="s">
        <v>37</v>
      </c>
      <c r="L11" s="43" t="s">
        <v>44</v>
      </c>
      <c r="M11" s="44">
        <f>INDEX('All Data All States'!$E$3:$E$35,MATCH(K11,'All Data All States'!$A$3:$A$35))</f>
        <v>0.123</v>
      </c>
      <c r="N11" s="45">
        <v>9269427483</v>
      </c>
      <c r="O11" s="45">
        <v>157712485</v>
      </c>
      <c r="P11" s="45"/>
      <c r="Q11" s="45">
        <f t="shared" si="1"/>
        <v>157712485</v>
      </c>
      <c r="R11" s="46">
        <f>INDEX('All Data All States'!$J$3:$J$35,MATCH(K11,'All Data All States'!$A$3:$A$35))</f>
        <v>5.7641673492353262E-3</v>
      </c>
      <c r="S11" s="47">
        <f>INDEX('All Data All States'!$K$3:$K$35,MATCH(K11,'All Data All States'!$A$3:$A$35))</f>
        <v>0.189</v>
      </c>
    </row>
    <row r="12" spans="1:19" x14ac:dyDescent="0.25">
      <c r="A12" s="42" t="s">
        <v>14</v>
      </c>
      <c r="B12" s="43" t="s">
        <v>54</v>
      </c>
      <c r="C12" s="44">
        <f>INDEX('All Data All States'!$E$3:$E$35,MATCH(A12,'All Data All States'!$A$3:$A$35))</f>
        <v>0.12</v>
      </c>
      <c r="D12" s="18">
        <v>15254495338</v>
      </c>
      <c r="E12" s="18">
        <v>48596890</v>
      </c>
      <c r="F12" s="18"/>
      <c r="G12" s="18">
        <f t="shared" si="0"/>
        <v>48596890</v>
      </c>
      <c r="H12" s="46">
        <f>INDEX('All Data All States'!$J$3:$J$35,MATCH(A12,'All Data All States'!$A$3:$A$35))</f>
        <v>3.1857422302881298E-3</v>
      </c>
      <c r="I12" s="47">
        <f>INDEX('All Data All States'!$K$3:$K$35,MATCH(A12,'All Data All States'!$A$3:$A$35))</f>
        <v>0.10100000000000001</v>
      </c>
      <c r="J12" s="33"/>
      <c r="K12" s="42" t="s">
        <v>11</v>
      </c>
      <c r="L12" s="43" t="s">
        <v>41</v>
      </c>
      <c r="M12" s="44">
        <f>INDEX('All Data All States'!$E$3:$E$35,MATCH(K12,'All Data All States'!$A$3:$A$35))</f>
        <v>0.13600000000000001</v>
      </c>
      <c r="N12" s="45">
        <v>9269427483</v>
      </c>
      <c r="O12" s="45">
        <v>157712485</v>
      </c>
      <c r="P12" s="45"/>
      <c r="Q12" s="45">
        <f t="shared" si="1"/>
        <v>157712485</v>
      </c>
      <c r="R12" s="46">
        <f>INDEX('All Data All States'!$J$3:$J$35,MATCH(K12,'All Data All States'!$A$3:$A$35))</f>
        <v>5.6602760742836015E-3</v>
      </c>
      <c r="S12" s="47">
        <f>INDEX('All Data All States'!$K$3:$K$35,MATCH(K12,'All Data All States'!$A$3:$A$35))</f>
        <v>0.19</v>
      </c>
    </row>
    <row r="13" spans="1:19" x14ac:dyDescent="0.25">
      <c r="A13" s="16" t="s">
        <v>25</v>
      </c>
      <c r="B13" s="29" t="s">
        <v>51</v>
      </c>
      <c r="C13" s="44">
        <f>INDEX('All Data All States'!$E$3:$E$35,MATCH(A13,'All Data All States'!$A$3:$A$35))</f>
        <v>0.14099999999999999</v>
      </c>
      <c r="D13" s="18">
        <v>26992598000</v>
      </c>
      <c r="E13" s="18">
        <v>82861464</v>
      </c>
      <c r="F13" s="18">
        <v>3857855</v>
      </c>
      <c r="G13" s="18">
        <f t="shared" si="0"/>
        <v>86719319</v>
      </c>
      <c r="H13" s="46">
        <f>INDEX('All Data All States'!$J$3:$J$35,MATCH(A13,'All Data All States'!$A$3:$A$35))</f>
        <v>3.2115959716067346E-3</v>
      </c>
      <c r="I13" s="47">
        <f>INDEX('All Data All States'!$K$3:$K$35,MATCH(A13,'All Data All States'!$A$3:$A$35))</f>
        <v>0.13</v>
      </c>
      <c r="J13" s="33"/>
      <c r="K13" s="16" t="s">
        <v>23</v>
      </c>
      <c r="L13" s="29" t="s">
        <v>62</v>
      </c>
      <c r="M13" s="44">
        <f>INDEX('All Data All States'!$E$3:$E$35,MATCH(K13,'All Data All States'!$A$3:$A$35))</f>
        <v>0.1285</v>
      </c>
      <c r="N13" s="45">
        <v>9269427483</v>
      </c>
      <c r="O13" s="45">
        <v>157712485</v>
      </c>
      <c r="P13" s="45"/>
      <c r="Q13" s="45">
        <f t="shared" si="1"/>
        <v>157712485</v>
      </c>
      <c r="R13" s="46">
        <f>INDEX('All Data All States'!$J$3:$J$35,MATCH(K13,'All Data All States'!$A$3:$A$35))</f>
        <v>5.2725940901208754E-3</v>
      </c>
      <c r="S13" s="47">
        <f>INDEX('All Data All States'!$K$3:$K$35,MATCH(K13,'All Data All States'!$A$3:$A$35))</f>
        <v>0.34499999999999997</v>
      </c>
    </row>
    <row r="14" spans="1:19" x14ac:dyDescent="0.25">
      <c r="A14" s="16" t="s">
        <v>12</v>
      </c>
      <c r="B14" s="29" t="s">
        <v>42</v>
      </c>
      <c r="C14" s="44">
        <f>INDEX('All Data All States'!$E$3:$E$35,MATCH(A14,'All Data All States'!$A$3:$A$35))</f>
        <v>0.13139999999999999</v>
      </c>
      <c r="D14" s="18">
        <v>150184328000</v>
      </c>
      <c r="E14" s="18">
        <v>511039689</v>
      </c>
      <c r="F14" s="18"/>
      <c r="G14" s="18">
        <f t="shared" si="0"/>
        <v>511039689</v>
      </c>
      <c r="H14" s="46">
        <f>INDEX('All Data All States'!$J$3:$J$35,MATCH(A14,'All Data All States'!$A$3:$A$35))</f>
        <v>3.4027497795908507E-3</v>
      </c>
      <c r="I14" s="47">
        <f>INDEX('All Data All States'!$K$3:$K$35,MATCH(A14,'All Data All States'!$A$3:$A$35))</f>
        <v>0.182</v>
      </c>
      <c r="J14" s="33"/>
      <c r="K14" s="16" t="s">
        <v>10</v>
      </c>
      <c r="L14" s="29" t="s">
        <v>74</v>
      </c>
      <c r="M14" s="44"/>
      <c r="N14" s="45">
        <v>9269427483</v>
      </c>
      <c r="O14" s="45">
        <v>157712485</v>
      </c>
      <c r="P14" s="45"/>
      <c r="Q14" s="45">
        <f t="shared" si="1"/>
        <v>157712485</v>
      </c>
      <c r="R14" s="46">
        <f>INDEX('All Data All States'!$J$3:$J$35,MATCH(K14,'All Data All States'!$A$3:$A$35))</f>
        <v>5.2477622927921868E-3</v>
      </c>
      <c r="S14" s="47">
        <f>INDEX('All Data All States'!$K$3:$K$35,MATCH(K14,'All Data All States'!$A$3:$A$35))</f>
        <v>0.26</v>
      </c>
    </row>
    <row r="15" spans="1:19" x14ac:dyDescent="0.25">
      <c r="A15" s="16" t="s">
        <v>30</v>
      </c>
      <c r="B15" s="29" t="s">
        <v>51</v>
      </c>
      <c r="C15" s="44">
        <f>INDEX('All Data All States'!$E$3:$E$35,MATCH(A15,'All Data All States'!$A$3:$A$35))</f>
        <v>0.127</v>
      </c>
      <c r="D15" s="18">
        <v>2281582863</v>
      </c>
      <c r="E15" s="18">
        <v>8191090</v>
      </c>
      <c r="F15" s="18"/>
      <c r="G15" s="18">
        <f t="shared" si="0"/>
        <v>8191090</v>
      </c>
      <c r="H15" s="46">
        <f>INDEX('All Data All States'!$J$3:$J$35,MATCH(A15,'All Data All States'!$A$3:$A$35))</f>
        <v>3.5900909552019195E-3</v>
      </c>
      <c r="I15" s="47">
        <f>INDEX('All Data All States'!$K$3:$K$35,MATCH(A15,'All Data All States'!$A$3:$A$35))</f>
        <v>0.22</v>
      </c>
      <c r="J15" s="33"/>
      <c r="K15" s="16" t="s">
        <v>27</v>
      </c>
      <c r="L15" s="29" t="s">
        <v>70</v>
      </c>
      <c r="M15" s="44">
        <f>INDEX('All Data All States'!$E$3:$E$35,MATCH(K15,'All Data All States'!$A$3:$A$35))</f>
        <v>0.13270000000000001</v>
      </c>
      <c r="N15" s="45">
        <v>9269427483</v>
      </c>
      <c r="O15" s="45">
        <v>157712485</v>
      </c>
      <c r="P15" s="45"/>
      <c r="Q15" s="45">
        <f t="shared" si="1"/>
        <v>157712485</v>
      </c>
      <c r="R15" s="46">
        <f>INDEX('All Data All States'!$J$3:$J$35,MATCH(K15,'All Data All States'!$A$3:$A$35))</f>
        <v>5.1329103187279798E-3</v>
      </c>
      <c r="S15" s="47">
        <f>INDEX('All Data All States'!$K$3:$K$35,MATCH(K15,'All Data All States'!$A$3:$A$35))</f>
        <v>0.192</v>
      </c>
    </row>
    <row r="16" spans="1:19" x14ac:dyDescent="0.25">
      <c r="A16" s="16" t="s">
        <v>19</v>
      </c>
      <c r="B16" s="29" t="s">
        <v>59</v>
      </c>
      <c r="C16" s="44">
        <f>INDEX('All Data All States'!$E$3:$E$35,MATCH(A16,'All Data All States'!$A$3:$A$35))</f>
        <v>0.1197</v>
      </c>
      <c r="D16" s="18">
        <v>16170298000</v>
      </c>
      <c r="E16" s="18">
        <v>62363000</v>
      </c>
      <c r="F16" s="18"/>
      <c r="G16" s="18">
        <f t="shared" si="0"/>
        <v>62363000</v>
      </c>
      <c r="H16" s="46">
        <f>INDEX('All Data All States'!$J$3:$J$35,MATCH(A16,'All Data All States'!$A$3:$A$35))</f>
        <v>3.877529908919825E-3</v>
      </c>
      <c r="I16" s="47">
        <f>INDEX('All Data All States'!$K$3:$K$35,MATCH(A16,'All Data All States'!$A$3:$A$35))</f>
        <v>0.36499999999999999</v>
      </c>
      <c r="J16" s="33"/>
      <c r="K16" s="16" t="s">
        <v>28</v>
      </c>
      <c r="L16" s="29" t="s">
        <v>63</v>
      </c>
      <c r="M16" s="44">
        <f>INDEX('All Data All States'!$E$3:$E$35,MATCH(K16,'All Data All States'!$A$3:$A$35))</f>
        <v>0.13500000000000001</v>
      </c>
      <c r="N16" s="45">
        <v>9269427483</v>
      </c>
      <c r="O16" s="45">
        <v>157712485</v>
      </c>
      <c r="P16" s="45"/>
      <c r="Q16" s="45">
        <f t="shared" si="1"/>
        <v>157712485</v>
      </c>
      <c r="R16" s="46">
        <f>INDEX('All Data All States'!$J$3:$J$35,MATCH(K16,'All Data All States'!$A$3:$A$35))</f>
        <v>4.2988526397540238E-3</v>
      </c>
      <c r="S16" s="47">
        <f>INDEX('All Data All States'!$K$3:$K$35,MATCH(K16,'All Data All States'!$A$3:$A$35))</f>
        <v>0.155</v>
      </c>
    </row>
    <row r="17" spans="1:19" x14ac:dyDescent="0.25">
      <c r="A17" s="16" t="s">
        <v>8</v>
      </c>
      <c r="B17" s="29" t="s">
        <v>75</v>
      </c>
      <c r="C17" s="44">
        <f>INDEX('All Data All States'!$E$3:$E$35,MATCH(A17,'All Data All States'!$A$3:$A$35))</f>
        <v>0.1426</v>
      </c>
      <c r="D17" s="18">
        <v>7531189627</v>
      </c>
      <c r="E17" s="18">
        <v>29228269</v>
      </c>
      <c r="F17" s="18"/>
      <c r="G17" s="18">
        <f t="shared" si="0"/>
        <v>29228269</v>
      </c>
      <c r="H17" s="46">
        <f>INDEX('All Data All States'!$J$3:$J$35,MATCH(A17,'All Data All States'!$A$3:$A$35))</f>
        <v>3.8809630944909414E-3</v>
      </c>
      <c r="I17" s="47">
        <f>INDEX('All Data All States'!$K$3:$K$35,MATCH(A17,'All Data All States'!$A$3:$A$35))</f>
        <v>0.111</v>
      </c>
      <c r="J17" s="33"/>
      <c r="K17" s="16" t="s">
        <v>7</v>
      </c>
      <c r="L17" s="29" t="s">
        <v>52</v>
      </c>
      <c r="M17" s="44">
        <f>INDEX('All Data All States'!$E$3:$E$35,MATCH(K17,'All Data All States'!$A$3:$A$35))</f>
        <v>0.14199999999999999</v>
      </c>
      <c r="N17" s="45">
        <v>9269427483</v>
      </c>
      <c r="O17" s="45">
        <v>157712485</v>
      </c>
      <c r="P17" s="45"/>
      <c r="Q17" s="45">
        <f t="shared" si="1"/>
        <v>157712485</v>
      </c>
      <c r="R17" s="46">
        <f>INDEX('All Data All States'!$J$3:$J$35,MATCH(K17,'All Data All States'!$A$3:$A$35))</f>
        <v>4.2178147502960634E-3</v>
      </c>
      <c r="S17" s="47">
        <f>INDEX('All Data All States'!$K$3:$K$35,MATCH(K17,'All Data All States'!$A$3:$A$35))</f>
        <v>0.28799999999999998</v>
      </c>
    </row>
    <row r="18" spans="1:19" x14ac:dyDescent="0.25">
      <c r="A18" s="16" t="s">
        <v>6</v>
      </c>
      <c r="B18" s="29" t="s">
        <v>51</v>
      </c>
      <c r="C18" s="44">
        <f>INDEX('All Data All States'!$E$3:$E$35,MATCH(A18,'All Data All States'!$A$3:$A$35))</f>
        <v>0.1258</v>
      </c>
      <c r="D18" s="18">
        <v>15341298000</v>
      </c>
      <c r="E18" s="18">
        <v>59611256</v>
      </c>
      <c r="F18" s="18"/>
      <c r="G18" s="18">
        <f t="shared" si="0"/>
        <v>59611256</v>
      </c>
      <c r="H18" s="46">
        <f>INDEX('All Data All States'!$J$3:$J$35,MATCH(A18,'All Data All States'!$A$3:$A$35))</f>
        <v>3.885672255372394E-3</v>
      </c>
      <c r="I18" s="47">
        <f>INDEX('All Data All States'!$K$3:$K$35,MATCH(A18,'All Data All States'!$A$3:$A$35))</f>
        <v>0.33200000000000002</v>
      </c>
      <c r="J18" s="33"/>
      <c r="K18" s="16" t="s">
        <v>36</v>
      </c>
      <c r="L18" s="29" t="s">
        <v>68</v>
      </c>
      <c r="M18" s="44">
        <f>INDEX('All Data All States'!$E$3:$E$35,MATCH(K18,'All Data All States'!$A$3:$A$35))</f>
        <v>0.126</v>
      </c>
      <c r="N18" s="45">
        <v>9269427483</v>
      </c>
      <c r="O18" s="45">
        <v>157712485</v>
      </c>
      <c r="P18" s="45"/>
      <c r="Q18" s="45">
        <f t="shared" si="1"/>
        <v>157712485</v>
      </c>
      <c r="R18" s="46">
        <f>INDEX('All Data All States'!$J$3:$J$35,MATCH(K18,'All Data All States'!$A$3:$A$35))</f>
        <v>4.0234486243401792E-3</v>
      </c>
      <c r="S18" s="47">
        <f>INDEX('All Data All States'!$K$3:$K$35,MATCH(K18,'All Data All States'!$A$3:$A$35))</f>
        <v>0.35499999999999998</v>
      </c>
    </row>
    <row r="19" spans="1:19" x14ac:dyDescent="0.25">
      <c r="A19" s="16" t="s">
        <v>38</v>
      </c>
      <c r="B19" s="29" t="s">
        <v>69</v>
      </c>
      <c r="C19" s="44">
        <f>INDEX('All Data All States'!$E$3:$E$35,MATCH(A19,'All Data All States'!$A$3:$A$35))</f>
        <v>0.1283</v>
      </c>
      <c r="D19" s="18">
        <v>87092800000</v>
      </c>
      <c r="E19" s="18">
        <v>341295000</v>
      </c>
      <c r="F19" s="18"/>
      <c r="G19" s="18">
        <f t="shared" si="0"/>
        <v>341295000</v>
      </c>
      <c r="H19" s="46">
        <f>INDEX('All Data All States'!$J$3:$J$35,MATCH(A19,'All Data All States'!$A$3:$A$35))</f>
        <v>3.9187510333804857E-3</v>
      </c>
      <c r="I19" s="47">
        <f>INDEX('All Data All States'!$K$3:$K$35,MATCH(A19,'All Data All States'!$A$3:$A$35))</f>
        <v>0.34</v>
      </c>
      <c r="J19" s="33"/>
      <c r="K19" s="16" t="s">
        <v>38</v>
      </c>
      <c r="L19" s="29" t="s">
        <v>69</v>
      </c>
      <c r="M19" s="44">
        <f>INDEX('All Data All States'!$E$3:$E$35,MATCH(K19,'All Data All States'!$A$3:$A$35))</f>
        <v>0.1283</v>
      </c>
      <c r="N19" s="45">
        <v>9269427483</v>
      </c>
      <c r="O19" s="45">
        <v>157712485</v>
      </c>
      <c r="P19" s="45"/>
      <c r="Q19" s="45">
        <f t="shared" si="1"/>
        <v>157712485</v>
      </c>
      <c r="R19" s="46">
        <f>INDEX('All Data All States'!$J$3:$J$35,MATCH(K19,'All Data All States'!$A$3:$A$35))</f>
        <v>3.9187510333804857E-3</v>
      </c>
      <c r="S19" s="47">
        <f>INDEX('All Data All States'!$K$3:$K$35,MATCH(K19,'All Data All States'!$A$3:$A$35))</f>
        <v>0.34</v>
      </c>
    </row>
    <row r="20" spans="1:19" x14ac:dyDescent="0.25">
      <c r="A20" s="16" t="s">
        <v>36</v>
      </c>
      <c r="B20" s="29" t="s">
        <v>68</v>
      </c>
      <c r="C20" s="44">
        <f>INDEX('All Data All States'!$E$3:$E$35,MATCH(A20,'All Data All States'!$A$3:$A$35))</f>
        <v>0.126</v>
      </c>
      <c r="D20" s="18">
        <v>4069331941</v>
      </c>
      <c r="E20" s="18">
        <v>16372748</v>
      </c>
      <c r="F20" s="18"/>
      <c r="G20" s="18">
        <f t="shared" si="0"/>
        <v>16372748</v>
      </c>
      <c r="H20" s="46">
        <f>INDEX('All Data All States'!$J$3:$J$35,MATCH(A20,'All Data All States'!$A$3:$A$35))</f>
        <v>4.0234486243401792E-3</v>
      </c>
      <c r="I20" s="47">
        <f>INDEX('All Data All States'!$K$3:$K$35,MATCH(A20,'All Data All States'!$A$3:$A$35))</f>
        <v>0.35499999999999998</v>
      </c>
      <c r="J20" s="33"/>
      <c r="K20" s="16" t="s">
        <v>6</v>
      </c>
      <c r="L20" s="29" t="s">
        <v>51</v>
      </c>
      <c r="M20" s="44">
        <f>INDEX('All Data All States'!$E$3:$E$35,MATCH(K20,'All Data All States'!$A$3:$A$35))</f>
        <v>0.1258</v>
      </c>
      <c r="N20" s="45">
        <v>9269427483</v>
      </c>
      <c r="O20" s="45">
        <v>157712485</v>
      </c>
      <c r="P20" s="45"/>
      <c r="Q20" s="45">
        <f t="shared" si="1"/>
        <v>157712485</v>
      </c>
      <c r="R20" s="46">
        <f>INDEX('All Data All States'!$J$3:$J$35,MATCH(K20,'All Data All States'!$A$3:$A$35))</f>
        <v>3.885672255372394E-3</v>
      </c>
      <c r="S20" s="47">
        <f>INDEX('All Data All States'!$K$3:$K$35,MATCH(K20,'All Data All States'!$A$3:$A$35))</f>
        <v>0.33200000000000002</v>
      </c>
    </row>
    <row r="21" spans="1:19" x14ac:dyDescent="0.25">
      <c r="A21" s="16" t="s">
        <v>7</v>
      </c>
      <c r="B21" s="29" t="s">
        <v>52</v>
      </c>
      <c r="C21" s="44">
        <f>INDEX('All Data All States'!$E$3:$E$35,MATCH(A21,'All Data All States'!$A$3:$A$35))</f>
        <v>0.14199999999999999</v>
      </c>
      <c r="D21" s="18">
        <v>35535463000</v>
      </c>
      <c r="E21" s="18">
        <v>149882000</v>
      </c>
      <c r="F21" s="18"/>
      <c r="G21" s="18">
        <f t="shared" si="0"/>
        <v>149882000</v>
      </c>
      <c r="H21" s="46">
        <f>INDEX('All Data All States'!$J$3:$J$35,MATCH(A21,'All Data All States'!$A$3:$A$35))</f>
        <v>4.2178147502960634E-3</v>
      </c>
      <c r="I21" s="47">
        <f>INDEX('All Data All States'!$K$3:$K$35,MATCH(A21,'All Data All States'!$A$3:$A$35))</f>
        <v>0.28799999999999998</v>
      </c>
      <c r="J21" s="33"/>
      <c r="K21" s="16" t="s">
        <v>8</v>
      </c>
      <c r="L21" s="29" t="s">
        <v>75</v>
      </c>
      <c r="M21" s="44">
        <f>INDEX('All Data All States'!$E$3:$E$35,MATCH(K21,'All Data All States'!$A$3:$A$35))</f>
        <v>0.1426</v>
      </c>
      <c r="N21" s="45">
        <v>9269427483</v>
      </c>
      <c r="O21" s="45">
        <v>157712485</v>
      </c>
      <c r="P21" s="45"/>
      <c r="Q21" s="45">
        <f t="shared" si="1"/>
        <v>157712485</v>
      </c>
      <c r="R21" s="46">
        <f>INDEX('All Data All States'!$J$3:$J$35,MATCH(K21,'All Data All States'!$A$3:$A$35))</f>
        <v>3.8809630944909414E-3</v>
      </c>
      <c r="S21" s="47">
        <f>INDEX('All Data All States'!$K$3:$K$35,MATCH(K21,'All Data All States'!$A$3:$A$35))</f>
        <v>0.111</v>
      </c>
    </row>
    <row r="22" spans="1:19" x14ac:dyDescent="0.25">
      <c r="A22" s="16" t="s">
        <v>28</v>
      </c>
      <c r="B22" s="29" t="s">
        <v>63</v>
      </c>
      <c r="C22" s="44">
        <f>INDEX('All Data All States'!$E$3:$E$35,MATCH(A22,'All Data All States'!$A$3:$A$35))</f>
        <v>0.13500000000000001</v>
      </c>
      <c r="D22" s="18">
        <v>7414062000</v>
      </c>
      <c r="E22" s="18">
        <v>7333960</v>
      </c>
      <c r="F22" s="18">
        <v>24538000</v>
      </c>
      <c r="G22" s="18">
        <f t="shared" si="0"/>
        <v>31871960</v>
      </c>
      <c r="H22" s="46">
        <f>INDEX('All Data All States'!$J$3:$J$35,MATCH(A22,'All Data All States'!$A$3:$A$35))</f>
        <v>4.2988526397540238E-3</v>
      </c>
      <c r="I22" s="47">
        <f>INDEX('All Data All States'!$K$3:$K$35,MATCH(A22,'All Data All States'!$A$3:$A$35))</f>
        <v>0.155</v>
      </c>
      <c r="J22" s="33"/>
      <c r="K22" s="16" t="s">
        <v>19</v>
      </c>
      <c r="L22" s="29" t="s">
        <v>59</v>
      </c>
      <c r="M22" s="44">
        <f>INDEX('All Data All States'!$E$3:$E$35,MATCH(K22,'All Data All States'!$A$3:$A$35))</f>
        <v>0.1197</v>
      </c>
      <c r="N22" s="45">
        <v>9269427483</v>
      </c>
      <c r="O22" s="45">
        <v>157712485</v>
      </c>
      <c r="P22" s="45"/>
      <c r="Q22" s="45">
        <f t="shared" si="1"/>
        <v>157712485</v>
      </c>
      <c r="R22" s="46">
        <f>INDEX('All Data All States'!$J$3:$J$35,MATCH(K22,'All Data All States'!$A$3:$A$35))</f>
        <v>3.877529908919825E-3</v>
      </c>
      <c r="S22" s="47">
        <f>INDEX('All Data All States'!$K$3:$K$35,MATCH(K22,'All Data All States'!$A$3:$A$35))</f>
        <v>0.36499999999999999</v>
      </c>
    </row>
    <row r="23" spans="1:19" x14ac:dyDescent="0.25">
      <c r="A23" s="16" t="s">
        <v>27</v>
      </c>
      <c r="B23" s="29" t="s">
        <v>70</v>
      </c>
      <c r="C23" s="44">
        <f>INDEX('All Data All States'!$E$3:$E$35,MATCH(A23,'All Data All States'!$A$3:$A$35))</f>
        <v>0.13270000000000001</v>
      </c>
      <c r="D23" s="18">
        <v>6818694430</v>
      </c>
      <c r="E23" s="18">
        <v>34999747</v>
      </c>
      <c r="F23" s="18"/>
      <c r="G23" s="18">
        <f t="shared" si="0"/>
        <v>34999747</v>
      </c>
      <c r="H23" s="46">
        <f>INDEX('All Data All States'!$J$3:$J$35,MATCH(A23,'All Data All States'!$A$3:$A$35))</f>
        <v>5.1329103187279798E-3</v>
      </c>
      <c r="I23" s="47">
        <f>INDEX('All Data All States'!$K$3:$K$35,MATCH(A23,'All Data All States'!$A$3:$A$35))</f>
        <v>0.192</v>
      </c>
      <c r="J23" s="33"/>
      <c r="K23" s="16" t="s">
        <v>30</v>
      </c>
      <c r="L23" s="29" t="s">
        <v>51</v>
      </c>
      <c r="M23" s="44">
        <f>INDEX('All Data All States'!$E$3:$E$35,MATCH(K23,'All Data All States'!$A$3:$A$35))</f>
        <v>0.127</v>
      </c>
      <c r="N23" s="45">
        <v>9269427483</v>
      </c>
      <c r="O23" s="45">
        <v>157712485</v>
      </c>
      <c r="P23" s="45"/>
      <c r="Q23" s="45">
        <f t="shared" si="1"/>
        <v>157712485</v>
      </c>
      <c r="R23" s="46">
        <f>INDEX('All Data All States'!$J$3:$J$35,MATCH(K23,'All Data All States'!$A$3:$A$35))</f>
        <v>3.5900909552019195E-3</v>
      </c>
      <c r="S23" s="47">
        <f>INDEX('All Data All States'!$K$3:$K$35,MATCH(K23,'All Data All States'!$A$3:$A$35))</f>
        <v>0.22</v>
      </c>
    </row>
    <row r="24" spans="1:19" x14ac:dyDescent="0.25">
      <c r="A24" s="16" t="s">
        <v>10</v>
      </c>
      <c r="B24" s="29" t="s">
        <v>74</v>
      </c>
      <c r="C24" s="44"/>
      <c r="D24" s="45">
        <v>29414371000</v>
      </c>
      <c r="E24" s="45">
        <v>89036000</v>
      </c>
      <c r="F24" s="45"/>
      <c r="G24" s="45">
        <f t="shared" si="0"/>
        <v>89036000</v>
      </c>
      <c r="H24" s="46">
        <f>INDEX('All Data All States'!$J$3:$J$35,MATCH(A24,'All Data All States'!$A$3:$A$35))</f>
        <v>5.2477622927921868E-3</v>
      </c>
      <c r="I24" s="47">
        <f>INDEX('All Data All States'!$K$3:$K$35,MATCH(A24,'All Data All States'!$A$3:$A$35))</f>
        <v>0.26</v>
      </c>
      <c r="J24" s="33"/>
      <c r="K24" s="16" t="s">
        <v>12</v>
      </c>
      <c r="L24" s="29" t="s">
        <v>42</v>
      </c>
      <c r="M24" s="44">
        <f>INDEX('All Data All States'!$E$3:$E$35,MATCH(K24,'All Data All States'!$A$3:$A$35))</f>
        <v>0.13139999999999999</v>
      </c>
      <c r="N24" s="45">
        <v>9269427483</v>
      </c>
      <c r="O24" s="45">
        <v>157712485</v>
      </c>
      <c r="P24" s="45"/>
      <c r="Q24" s="45">
        <f t="shared" si="1"/>
        <v>157712485</v>
      </c>
      <c r="R24" s="46">
        <f>INDEX('All Data All States'!$J$3:$J$35,MATCH(K24,'All Data All States'!$A$3:$A$35))</f>
        <v>3.4027497795908507E-3</v>
      </c>
      <c r="S24" s="47">
        <f>INDEX('All Data All States'!$K$3:$K$35,MATCH(K24,'All Data All States'!$A$3:$A$35))</f>
        <v>0.182</v>
      </c>
    </row>
    <row r="25" spans="1:19" x14ac:dyDescent="0.25">
      <c r="A25" s="16" t="s">
        <v>23</v>
      </c>
      <c r="B25" s="29" t="s">
        <v>62</v>
      </c>
      <c r="C25" s="44">
        <f>INDEX('All Data All States'!$E$3:$E$35,MATCH(A25,'All Data All States'!$A$3:$A$35))</f>
        <v>0.1285</v>
      </c>
      <c r="D25" s="18">
        <v>60676774000</v>
      </c>
      <c r="E25" s="18">
        <v>84164000</v>
      </c>
      <c r="F25" s="18">
        <v>235760000</v>
      </c>
      <c r="G25" s="18">
        <f t="shared" si="0"/>
        <v>319924000</v>
      </c>
      <c r="H25" s="46">
        <f>INDEX('All Data All States'!$J$3:$J$35,MATCH(A25,'All Data All States'!$A$3:$A$35))</f>
        <v>5.2725940901208754E-3</v>
      </c>
      <c r="I25" s="47">
        <f>INDEX('All Data All States'!$K$3:$K$35,MATCH(A25,'All Data All States'!$A$3:$A$35))</f>
        <v>0.34499999999999997</v>
      </c>
      <c r="J25" s="33"/>
      <c r="K25" s="16" t="s">
        <v>25</v>
      </c>
      <c r="L25" s="29" t="s">
        <v>51</v>
      </c>
      <c r="M25" s="44">
        <f>INDEX('All Data All States'!$E$3:$E$35,MATCH(K25,'All Data All States'!$A$3:$A$35))</f>
        <v>0.14099999999999999</v>
      </c>
      <c r="N25" s="45">
        <v>9269427483</v>
      </c>
      <c r="O25" s="45">
        <v>157712485</v>
      </c>
      <c r="P25" s="45"/>
      <c r="Q25" s="45">
        <f t="shared" si="1"/>
        <v>157712485</v>
      </c>
      <c r="R25" s="46">
        <f>INDEX('All Data All States'!$J$3:$J$35,MATCH(K25,'All Data All States'!$A$3:$A$35))</f>
        <v>3.2115959716067346E-3</v>
      </c>
      <c r="S25" s="47">
        <f>INDEX('All Data All States'!$K$3:$K$35,MATCH(K25,'All Data All States'!$A$3:$A$35))</f>
        <v>0.13</v>
      </c>
    </row>
    <row r="26" spans="1:19" x14ac:dyDescent="0.25">
      <c r="A26" s="16" t="s">
        <v>11</v>
      </c>
      <c r="B26" s="29" t="s">
        <v>41</v>
      </c>
      <c r="C26" s="44">
        <f>INDEX('All Data All States'!$E$3:$E$35,MATCH(A26,'All Data All States'!$A$3:$A$35))</f>
        <v>0.13600000000000001</v>
      </c>
      <c r="D26" s="18">
        <v>9239832000</v>
      </c>
      <c r="E26" s="18">
        <v>23800000</v>
      </c>
      <c r="F26" s="18">
        <v>28500000</v>
      </c>
      <c r="G26" s="18">
        <f t="shared" si="0"/>
        <v>52300000</v>
      </c>
      <c r="H26" s="46">
        <f>INDEX('All Data All States'!$J$3:$J$35,MATCH(A26,'All Data All States'!$A$3:$A$35))</f>
        <v>5.6602760742836015E-3</v>
      </c>
      <c r="I26" s="47">
        <f>INDEX('All Data All States'!$K$3:$K$35,MATCH(A26,'All Data All States'!$A$3:$A$35))</f>
        <v>0.19</v>
      </c>
      <c r="J26" s="33"/>
      <c r="K26" s="16" t="s">
        <v>14</v>
      </c>
      <c r="L26" s="29" t="s">
        <v>54</v>
      </c>
      <c r="M26" s="44">
        <f>INDEX('All Data All States'!$E$3:$E$35,MATCH(K26,'All Data All States'!$A$3:$A$35))</f>
        <v>0.12</v>
      </c>
      <c r="N26" s="45">
        <v>9269427483</v>
      </c>
      <c r="O26" s="45">
        <v>157712485</v>
      </c>
      <c r="P26" s="45"/>
      <c r="Q26" s="45">
        <f t="shared" si="1"/>
        <v>157712485</v>
      </c>
      <c r="R26" s="46">
        <f>INDEX('All Data All States'!$J$3:$J$35,MATCH(K26,'All Data All States'!$A$3:$A$35))</f>
        <v>3.1857422302881298E-3</v>
      </c>
      <c r="S26" s="47">
        <f>INDEX('All Data All States'!$K$3:$K$35,MATCH(K26,'All Data All States'!$A$3:$A$35))</f>
        <v>0.10100000000000001</v>
      </c>
    </row>
    <row r="27" spans="1:19" x14ac:dyDescent="0.25">
      <c r="A27" s="16" t="s">
        <v>37</v>
      </c>
      <c r="B27" s="29" t="s">
        <v>44</v>
      </c>
      <c r="C27" s="44">
        <f>INDEX('All Data All States'!$E$3:$E$35,MATCH(A27,'All Data All States'!$A$3:$A$35))</f>
        <v>0.123</v>
      </c>
      <c r="D27" s="18">
        <v>62208636000</v>
      </c>
      <c r="E27" s="18">
        <v>358581000</v>
      </c>
      <c r="F27" s="18"/>
      <c r="G27" s="18">
        <f t="shared" si="0"/>
        <v>358581000</v>
      </c>
      <c r="H27" s="46">
        <f>INDEX('All Data All States'!$J$3:$J$35,MATCH(A27,'All Data All States'!$A$3:$A$35))</f>
        <v>5.7641673492353262E-3</v>
      </c>
      <c r="I27" s="47">
        <f>INDEX('All Data All States'!$K$3:$K$35,MATCH(A27,'All Data All States'!$A$3:$A$35))</f>
        <v>0.189</v>
      </c>
      <c r="J27" s="33"/>
      <c r="K27" s="16" t="s">
        <v>34</v>
      </c>
      <c r="L27" s="29" t="s">
        <v>66</v>
      </c>
      <c r="M27" s="44">
        <f>INDEX('All Data All States'!$E$3:$E$35,MATCH(K27,'All Data All States'!$A$3:$A$35))</f>
        <v>0.16200000000000001</v>
      </c>
      <c r="N27" s="45">
        <v>9269427483</v>
      </c>
      <c r="O27" s="45">
        <v>157712485</v>
      </c>
      <c r="P27" s="45"/>
      <c r="Q27" s="45">
        <f t="shared" si="1"/>
        <v>157712485</v>
      </c>
      <c r="R27" s="46">
        <f>INDEX('All Data All States'!$J$3:$J$35,MATCH(K27,'All Data All States'!$A$3:$A$35))</f>
        <v>3.1725869544559676E-3</v>
      </c>
      <c r="S27" s="47">
        <f>INDEX('All Data All States'!$K$3:$K$35,MATCH(K27,'All Data All States'!$A$3:$A$35))</f>
        <v>0.24299999999999999</v>
      </c>
    </row>
    <row r="28" spans="1:19" x14ac:dyDescent="0.25">
      <c r="A28" s="16" t="s">
        <v>9</v>
      </c>
      <c r="B28" s="29" t="s">
        <v>40</v>
      </c>
      <c r="C28" s="44">
        <f>INDEX('All Data All States'!$E$3:$E$35,MATCH(A28,'All Data All States'!$A$3:$A$35))</f>
        <v>0.125</v>
      </c>
      <c r="D28" s="18">
        <v>301761539000</v>
      </c>
      <c r="E28" s="18">
        <v>1154654000</v>
      </c>
      <c r="F28" s="18">
        <v>600000000</v>
      </c>
      <c r="G28" s="18">
        <f t="shared" si="0"/>
        <v>1754654000</v>
      </c>
      <c r="H28" s="46">
        <f>INDEX('All Data All States'!$J$3:$J$35,MATCH(A28,'All Data All States'!$A$3:$A$35))</f>
        <v>5.8147039076441084E-3</v>
      </c>
      <c r="I28" s="47">
        <f>INDEX('All Data All States'!$K$3:$K$35,MATCH(A28,'All Data All States'!$A$3:$A$35))</f>
        <v>0.23</v>
      </c>
      <c r="J28" s="33"/>
      <c r="K28" s="16" t="s">
        <v>21</v>
      </c>
      <c r="L28" s="29" t="s">
        <v>51</v>
      </c>
      <c r="M28" s="44">
        <f>INDEX('All Data All States'!$E$3:$E$35,MATCH(K28,'All Data All States'!$A$3:$A$35))</f>
        <v>0.121</v>
      </c>
      <c r="N28" s="45">
        <v>9269427483</v>
      </c>
      <c r="O28" s="45">
        <v>157712485</v>
      </c>
      <c r="P28" s="45"/>
      <c r="Q28" s="45">
        <f t="shared" si="1"/>
        <v>157712485</v>
      </c>
      <c r="R28" s="46">
        <f>INDEX('All Data All States'!$J$3:$J$35,MATCH(K28,'All Data All States'!$A$3:$A$35))</f>
        <v>3.1258860925707662E-3</v>
      </c>
      <c r="S28" s="47">
        <f>INDEX('All Data All States'!$K$3:$K$35,MATCH(K28,'All Data All States'!$A$3:$A$35))</f>
        <v>0.185</v>
      </c>
    </row>
    <row r="29" spans="1:19" x14ac:dyDescent="0.25">
      <c r="A29" s="16" t="s">
        <v>16</v>
      </c>
      <c r="B29" s="29" t="s">
        <v>56</v>
      </c>
      <c r="C29" s="44">
        <f>INDEX('All Data All States'!$E$3:$E$35,MATCH(A29,'All Data All States'!$A$3:$A$35))</f>
        <v>0.105</v>
      </c>
      <c r="D29" s="18">
        <v>30197152000</v>
      </c>
      <c r="E29" s="18">
        <v>187480000</v>
      </c>
      <c r="F29" s="18"/>
      <c r="G29" s="18">
        <f t="shared" si="0"/>
        <v>187480000</v>
      </c>
      <c r="H29" s="46">
        <f>INDEX('All Data All States'!$J$3:$J$35,MATCH(A29,'All Data All States'!$A$3:$A$35))</f>
        <v>6.2085325132648275E-3</v>
      </c>
      <c r="I29" s="47">
        <f>INDEX('All Data All States'!$K$3:$K$35,MATCH(A29,'All Data All States'!$A$3:$A$35))</f>
        <v>0.44800000000000001</v>
      </c>
      <c r="J29" s="33"/>
      <c r="K29" s="16" t="s">
        <v>18</v>
      </c>
      <c r="L29" s="29" t="s">
        <v>58</v>
      </c>
      <c r="M29" s="44">
        <f>INDEX('All Data All States'!$E$3:$E$35,MATCH(K29,'All Data All States'!$A$3:$A$35))</f>
        <v>0.14000000000000001</v>
      </c>
      <c r="N29" s="45">
        <v>9269427483</v>
      </c>
      <c r="O29" s="45">
        <v>157712485</v>
      </c>
      <c r="P29" s="45"/>
      <c r="Q29" s="45">
        <f t="shared" si="1"/>
        <v>157712485</v>
      </c>
      <c r="R29" s="46">
        <f>INDEX('All Data All States'!$J$3:$J$35,MATCH(K29,'All Data All States'!$A$3:$A$35))</f>
        <v>3.1162035881147983E-3</v>
      </c>
      <c r="S29" s="47">
        <f>INDEX('All Data All States'!$K$3:$K$35,MATCH(K29,'All Data All States'!$A$3:$A$35))</f>
        <v>0.249</v>
      </c>
    </row>
    <row r="30" spans="1:19" x14ac:dyDescent="0.25">
      <c r="A30" s="16" t="s">
        <v>20</v>
      </c>
      <c r="B30" s="29" t="s">
        <v>60</v>
      </c>
      <c r="C30" s="44">
        <f>INDEX('All Data All States'!$E$3:$E$35,MATCH(A30,'All Data All States'!$A$3:$A$35))</f>
        <v>0.14099999999999999</v>
      </c>
      <c r="D30" s="18">
        <v>11624853426</v>
      </c>
      <c r="E30" s="18">
        <v>74834739</v>
      </c>
      <c r="F30" s="18"/>
      <c r="G30" s="18">
        <f t="shared" si="0"/>
        <v>74834739</v>
      </c>
      <c r="H30" s="46">
        <f>INDEX('All Data All States'!$J$3:$J$35,MATCH(A30,'All Data All States'!$A$3:$A$35))</f>
        <v>6.4374780702718855E-3</v>
      </c>
      <c r="I30" s="47">
        <f>INDEX('All Data All States'!$K$3:$K$35,MATCH(A30,'All Data All States'!$A$3:$A$35))</f>
        <v>0.22</v>
      </c>
      <c r="J30" s="33"/>
      <c r="K30" s="16" t="s">
        <v>15</v>
      </c>
      <c r="L30" s="29" t="s">
        <v>55</v>
      </c>
      <c r="M30" s="44">
        <f>INDEX('All Data All States'!$E$3:$E$35,MATCH(K30,'All Data All States'!$A$3:$A$35))</f>
        <v>0.123</v>
      </c>
      <c r="N30" s="45">
        <v>9269427483</v>
      </c>
      <c r="O30" s="45">
        <v>157712485</v>
      </c>
      <c r="P30" s="45"/>
      <c r="Q30" s="45">
        <f t="shared" si="1"/>
        <v>157712485</v>
      </c>
      <c r="R30" s="46">
        <f>INDEX('All Data All States'!$J$3:$J$35,MATCH(K30,'All Data All States'!$A$3:$A$35))</f>
        <v>2.9352128085977673E-3</v>
      </c>
      <c r="S30" s="47">
        <f>INDEX('All Data All States'!$K$3:$K$35,MATCH(K30,'All Data All States'!$A$3:$A$35))</f>
        <v>0.27500000000000002</v>
      </c>
    </row>
    <row r="31" spans="1:19" x14ac:dyDescent="0.25">
      <c r="A31" s="16" t="s">
        <v>32</v>
      </c>
      <c r="B31" s="29" t="s">
        <v>51</v>
      </c>
      <c r="C31" s="44">
        <f>INDEX('All Data All States'!$E$3:$E$35,MATCH(A31,'All Data All States'!$A$3:$A$35))</f>
        <v>0.13800000000000001</v>
      </c>
      <c r="D31" s="18">
        <v>73728185070</v>
      </c>
      <c r="E31" s="18">
        <v>504680711</v>
      </c>
      <c r="F31" s="18"/>
      <c r="G31" s="18">
        <f t="shared" si="0"/>
        <v>504680711</v>
      </c>
      <c r="H31" s="46">
        <f>INDEX('All Data All States'!$J$3:$J$35,MATCH(A31,'All Data All States'!$A$3:$A$35))</f>
        <v>6.8451530513173389E-3</v>
      </c>
      <c r="I31" s="47">
        <f>INDEX('All Data All States'!$K$3:$K$35,MATCH(A31,'All Data All States'!$A$3:$A$35))</f>
        <v>0.33800000000000002</v>
      </c>
      <c r="J31" s="33"/>
      <c r="K31" s="16" t="s">
        <v>17</v>
      </c>
      <c r="L31" s="29" t="s">
        <v>57</v>
      </c>
      <c r="M31" s="44">
        <f>INDEX('All Data All States'!$E$3:$E$35,MATCH(K31,'All Data All States'!$A$3:$A$35))</f>
        <v>0.12559999999999999</v>
      </c>
      <c r="N31" s="45">
        <v>9269427483</v>
      </c>
      <c r="O31" s="45">
        <v>157712485</v>
      </c>
      <c r="P31" s="45"/>
      <c r="Q31" s="45">
        <f t="shared" si="1"/>
        <v>157712485</v>
      </c>
      <c r="R31" s="46">
        <f>INDEX('All Data All States'!$J$3:$J$35,MATCH(K31,'All Data All States'!$A$3:$A$35))</f>
        <v>2.2333149267335399E-3</v>
      </c>
      <c r="S31" s="47">
        <f>INDEX('All Data All States'!$K$3:$K$35,MATCH(K31,'All Data All States'!$A$3:$A$35))</f>
        <v>0.25700000000000001</v>
      </c>
    </row>
    <row r="32" spans="1:19" x14ac:dyDescent="0.25">
      <c r="A32" s="16" t="s">
        <v>22</v>
      </c>
      <c r="B32" s="29" t="s">
        <v>43</v>
      </c>
      <c r="C32" s="44">
        <f>INDEX('All Data All States'!$E$3:$E$35,MATCH(A32,'All Data All States'!$A$3:$A$35))</f>
        <v>0.11700000000000001</v>
      </c>
      <c r="D32" s="18">
        <v>45339988000</v>
      </c>
      <c r="E32" s="18">
        <v>272584000</v>
      </c>
      <c r="F32" s="18">
        <v>57015000</v>
      </c>
      <c r="G32" s="18">
        <f t="shared" si="0"/>
        <v>329599000</v>
      </c>
      <c r="H32" s="46">
        <f>INDEX('All Data All States'!$J$3:$J$35,MATCH(A32,'All Data All States'!$A$3:$A$35))</f>
        <v>7.2694990567708133E-3</v>
      </c>
      <c r="I32" s="47">
        <f>INDEX('All Data All States'!$K$3:$K$35,MATCH(A32,'All Data All States'!$A$3:$A$35))</f>
        <v>0.35199999999999998</v>
      </c>
      <c r="J32" s="33"/>
      <c r="K32" s="16" t="s">
        <v>24</v>
      </c>
      <c r="L32" s="29" t="s">
        <v>71</v>
      </c>
      <c r="M32" s="44">
        <f>INDEX('All Data All States'!$E$3:$E$35,MATCH(K32,'All Data All States'!$A$3:$A$35))</f>
        <v>0.14499999999999999</v>
      </c>
      <c r="N32" s="45">
        <v>9269427483</v>
      </c>
      <c r="O32" s="45">
        <v>157712485</v>
      </c>
      <c r="P32" s="45"/>
      <c r="Q32" s="45">
        <f t="shared" si="1"/>
        <v>157712485</v>
      </c>
      <c r="R32" s="46">
        <f>INDEX('All Data All States'!$J$3:$J$35,MATCH(K32,'All Data All States'!$A$3:$A$35))</f>
        <v>1.3853135954700734E-3</v>
      </c>
      <c r="S32" s="47">
        <f>INDEX('All Data All States'!$K$3:$K$35,MATCH(K32,'All Data All States'!$A$3:$A$35))</f>
        <v>0.126</v>
      </c>
    </row>
    <row r="33" spans="1:19" x14ac:dyDescent="0.25">
      <c r="A33" s="16" t="s">
        <v>29</v>
      </c>
      <c r="B33" s="29" t="s">
        <v>72</v>
      </c>
      <c r="C33" s="44">
        <f>INDEX('All Data All States'!$E$3:$E$35,MATCH(A33,'All Data All States'!$A$3:$A$35))</f>
        <v>0.1237</v>
      </c>
      <c r="D33" s="18">
        <v>81220000000</v>
      </c>
      <c r="E33" s="18">
        <v>281100000</v>
      </c>
      <c r="F33" s="18">
        <v>334800000</v>
      </c>
      <c r="G33" s="18">
        <f t="shared" si="0"/>
        <v>615900000</v>
      </c>
      <c r="H33" s="46">
        <f>INDEX('All Data All States'!$J$3:$J$35,MATCH(A33,'All Data All States'!$A$3:$A$35))</f>
        <v>7.5831076089633099E-3</v>
      </c>
      <c r="I33" s="47">
        <f>INDEX('All Data All States'!$K$3:$K$35,MATCH(A33,'All Data All States'!$A$3:$A$35))</f>
        <v>0.30299999999999999</v>
      </c>
      <c r="J33" s="33"/>
      <c r="K33" s="16" t="s">
        <v>13</v>
      </c>
      <c r="L33" s="29" t="s">
        <v>53</v>
      </c>
      <c r="M33" s="44">
        <f>INDEX('All Data All States'!$E$3:$E$35,MATCH(K33,'All Data All States'!$A$3:$A$35))</f>
        <v>0.1283</v>
      </c>
      <c r="N33" s="45">
        <v>9269427483</v>
      </c>
      <c r="O33" s="45">
        <v>157712485</v>
      </c>
      <c r="P33" s="45"/>
      <c r="Q33" s="45">
        <f t="shared" si="1"/>
        <v>157712485</v>
      </c>
      <c r="R33" s="46">
        <f>INDEX('All Data All States'!$J$3:$J$35,MATCH(K33,'All Data All States'!$A$3:$A$35))</f>
        <v>1.3447430463229436E-3</v>
      </c>
      <c r="S33" s="47">
        <f>INDEX('All Data All States'!$K$3:$K$35,MATCH(K33,'All Data All States'!$A$3:$A$35))</f>
        <v>1E-3</v>
      </c>
    </row>
    <row r="34" spans="1:19" x14ac:dyDescent="0.25">
      <c r="A34" s="16" t="s">
        <v>33</v>
      </c>
      <c r="B34" s="29" t="s">
        <v>65</v>
      </c>
      <c r="C34" s="44">
        <f>INDEX('All Data All States'!$E$3:$E$35,MATCH(A34,'All Data All States'!$A$3:$A$35))</f>
        <v>0.1148</v>
      </c>
      <c r="D34" s="18">
        <v>29927711000</v>
      </c>
      <c r="E34" s="18">
        <v>468145000</v>
      </c>
      <c r="F34" s="18"/>
      <c r="G34" s="18">
        <f t="shared" si="0"/>
        <v>468145000</v>
      </c>
      <c r="H34" s="46">
        <f>INDEX('All Data All States'!$J$3:$J$35,MATCH(A34,'All Data All States'!$A$3:$A$35))</f>
        <v>1.5642526085606748E-2</v>
      </c>
      <c r="I34" s="47">
        <f>INDEX('All Data All States'!$K$3:$K$35,MATCH(A34,'All Data All States'!$A$3:$A$35))</f>
        <v>0.38100000000000001</v>
      </c>
      <c r="J34" s="33"/>
      <c r="K34" s="16" t="s">
        <v>31</v>
      </c>
      <c r="L34" s="29" t="s">
        <v>64</v>
      </c>
      <c r="M34" s="44">
        <f>INDEX('All Data All States'!$E$3:$E$35,MATCH(K34,'All Data All States'!$A$3:$A$35))</f>
        <v>0.13300000000000001</v>
      </c>
      <c r="N34" s="45">
        <v>9269427483</v>
      </c>
      <c r="O34" s="45">
        <v>157712485</v>
      </c>
      <c r="P34" s="45"/>
      <c r="Q34" s="45">
        <f t="shared" si="1"/>
        <v>157712485</v>
      </c>
      <c r="R34" s="46">
        <f>INDEX('All Data All States'!$J$3:$J$35,MATCH(K34,'All Data All States'!$A$3:$A$35))</f>
        <v>1.0483198390625068E-3</v>
      </c>
      <c r="S34" s="47">
        <f>INDEX('All Data All States'!$K$3:$K$35,MATCH(K34,'All Data All States'!$A$3:$A$35))</f>
        <v>0</v>
      </c>
    </row>
    <row r="35" spans="1:19" x14ac:dyDescent="0.25">
      <c r="A35" s="16" t="s">
        <v>26</v>
      </c>
      <c r="B35" s="29" t="s">
        <v>61</v>
      </c>
      <c r="C35" s="44">
        <f>INDEX('All Data All States'!$E$3:$E$35,MATCH(A35,'All Data All States'!$A$3:$A$35))</f>
        <v>0.13200000000000001</v>
      </c>
      <c r="D35" s="18">
        <v>9269427483</v>
      </c>
      <c r="E35" s="18">
        <v>157712485</v>
      </c>
      <c r="F35" s="18"/>
      <c r="G35" s="18">
        <f t="shared" si="0"/>
        <v>157712485</v>
      </c>
      <c r="H35" s="46">
        <f>INDEX('All Data All States'!$J$3:$J$35,MATCH(A35,'All Data All States'!$A$3:$A$35))</f>
        <v>1.7014263857098238E-2</v>
      </c>
      <c r="I35" s="47">
        <f>INDEX('All Data All States'!$K$3:$K$35,MATCH(A35,'All Data All States'!$A$3:$A$35))</f>
        <v>0.53400000000000003</v>
      </c>
      <c r="J35" s="33"/>
      <c r="K35" s="16" t="s">
        <v>35</v>
      </c>
      <c r="L35" s="29" t="s">
        <v>67</v>
      </c>
      <c r="M35" s="44">
        <f>INDEX('All Data All States'!$E$3:$E$35,MATCH(K35,'All Data All States'!$A$3:$A$35))</f>
        <v>0.1229</v>
      </c>
      <c r="N35" s="45">
        <v>9269427483</v>
      </c>
      <c r="O35" s="45">
        <v>157712485</v>
      </c>
      <c r="P35" s="45"/>
      <c r="Q35" s="45">
        <f t="shared" si="1"/>
        <v>157712485</v>
      </c>
      <c r="R35" s="46">
        <f>INDEX('All Data All States'!$J$3:$J$35,MATCH(K35,'All Data All States'!$A$3:$A$35))</f>
        <v>1.0051212841958594E-3</v>
      </c>
      <c r="S35" s="47">
        <f>INDEX('All Data All States'!$K$3:$K$35,MATCH(K35,'All Data All States'!$A$3:$A$35))</f>
        <v>0.08</v>
      </c>
    </row>
  </sheetData>
  <sortState ref="K3:S35">
    <sortCondition descending="1" ref="R3:R35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workbookViewId="0">
      <selection activeCell="L47" sqref="L47"/>
    </sheetView>
  </sheetViews>
  <sheetFormatPr defaultColWidth="8.85546875" defaultRowHeight="15" x14ac:dyDescent="0.25"/>
  <cols>
    <col min="1" max="1" width="15.28515625" bestFit="1" customWidth="1"/>
    <col min="2" max="2" width="11.140625" bestFit="1" customWidth="1"/>
    <col min="3" max="3" width="10.28515625" bestFit="1" customWidth="1"/>
    <col min="4" max="7" width="0" hidden="1" customWidth="1"/>
    <col min="8" max="8" width="9.7109375" bestFit="1" customWidth="1"/>
    <col min="9" max="9" width="11.42578125" bestFit="1" customWidth="1"/>
    <col min="11" max="11" width="15.28515625" bestFit="1" customWidth="1"/>
    <col min="12" max="12" width="11.140625" bestFit="1" customWidth="1"/>
    <col min="13" max="13" width="10.28515625" bestFit="1" customWidth="1"/>
    <col min="14" max="17" width="0" hidden="1" customWidth="1"/>
    <col min="18" max="18" width="9.7109375" bestFit="1" customWidth="1"/>
    <col min="19" max="19" width="11.42578125" bestFit="1" customWidth="1"/>
  </cols>
  <sheetData>
    <row r="1" spans="1:19" x14ac:dyDescent="0.25">
      <c r="A1" s="34" t="s">
        <v>86</v>
      </c>
      <c r="B1" s="35"/>
      <c r="C1" s="35"/>
      <c r="D1" s="35"/>
      <c r="E1" s="35"/>
      <c r="F1" s="35"/>
      <c r="G1" s="35"/>
      <c r="H1" s="35"/>
      <c r="I1" s="36"/>
      <c r="J1" s="1"/>
      <c r="K1" s="34" t="s">
        <v>87</v>
      </c>
      <c r="L1" s="35"/>
      <c r="M1" s="35"/>
      <c r="N1" s="35"/>
      <c r="O1" s="35"/>
      <c r="P1" s="35"/>
      <c r="Q1" s="35"/>
      <c r="R1" s="35"/>
      <c r="S1" s="36"/>
    </row>
    <row r="2" spans="1:19" x14ac:dyDescent="0.25">
      <c r="A2" s="20" t="s">
        <v>0</v>
      </c>
      <c r="B2" s="20" t="s">
        <v>73</v>
      </c>
      <c r="C2" s="22" t="s">
        <v>77</v>
      </c>
      <c r="D2" s="23" t="s">
        <v>1</v>
      </c>
      <c r="E2" s="24" t="s">
        <v>3</v>
      </c>
      <c r="F2" s="25" t="s">
        <v>76</v>
      </c>
      <c r="G2" s="26" t="s">
        <v>49</v>
      </c>
      <c r="H2" s="27" t="s">
        <v>4</v>
      </c>
      <c r="I2" s="27" t="s">
        <v>81</v>
      </c>
      <c r="J2" s="33"/>
      <c r="K2" s="20" t="s">
        <v>0</v>
      </c>
      <c r="L2" s="20" t="s">
        <v>73</v>
      </c>
      <c r="M2" s="22" t="s">
        <v>77</v>
      </c>
      <c r="N2" s="23" t="s">
        <v>1</v>
      </c>
      <c r="O2" s="24" t="s">
        <v>3</v>
      </c>
      <c r="P2" s="25" t="s">
        <v>76</v>
      </c>
      <c r="Q2" s="26" t="s">
        <v>49</v>
      </c>
      <c r="R2" s="27" t="s">
        <v>4</v>
      </c>
      <c r="S2" s="27" t="s">
        <v>81</v>
      </c>
    </row>
    <row r="3" spans="1:19" x14ac:dyDescent="0.25">
      <c r="A3" s="42" t="s">
        <v>31</v>
      </c>
      <c r="B3" s="43" t="s">
        <v>64</v>
      </c>
      <c r="C3" s="44">
        <f>INDEX('All Data All States'!$E$3:$E$35,MATCH(A3,'All Data All States'!$A$3:$A$35))</f>
        <v>0.13300000000000001</v>
      </c>
      <c r="D3" s="45">
        <v>8570104910</v>
      </c>
      <c r="E3" s="45">
        <v>8984211</v>
      </c>
      <c r="F3" s="45"/>
      <c r="G3" s="45">
        <f t="shared" ref="G3:G35" si="0">SUM(E3:F3)</f>
        <v>8984211</v>
      </c>
      <c r="H3" s="46">
        <f>INDEX('All Data All States'!$J$3:$J$35,MATCH(A3,'All Data All States'!$A$3:$A$35))</f>
        <v>1.0483198390625068E-3</v>
      </c>
      <c r="I3" s="47">
        <f>INDEX('All Data All States'!$K$3:$K$35,MATCH(A3,'All Data All States'!$A$3:$A$35))</f>
        <v>0</v>
      </c>
      <c r="J3" s="33"/>
      <c r="K3" s="42" t="s">
        <v>26</v>
      </c>
      <c r="L3" s="43" t="s">
        <v>61</v>
      </c>
      <c r="M3" s="44">
        <f>INDEX('All Data All States'!$E$3:$E$35,MATCH(K3,'All Data All States'!$A$3:$A$35))</f>
        <v>0.13200000000000001</v>
      </c>
      <c r="N3" s="45">
        <v>9269427483</v>
      </c>
      <c r="O3" s="45">
        <v>157712485</v>
      </c>
      <c r="P3" s="45"/>
      <c r="Q3" s="45">
        <f t="shared" ref="Q3:Q35" si="1">SUM(O3:P3)</f>
        <v>157712485</v>
      </c>
      <c r="R3" s="46">
        <f>INDEX('All Data All States'!$J$3:$J$35,MATCH(K3,'All Data All States'!$A$3:$A$35))</f>
        <v>1.7014263857098238E-2</v>
      </c>
      <c r="S3" s="47">
        <f>INDEX('All Data All States'!$K$3:$K$35,MATCH(K3,'All Data All States'!$A$3:$A$35))</f>
        <v>0.53400000000000003</v>
      </c>
    </row>
    <row r="4" spans="1:19" x14ac:dyDescent="0.25">
      <c r="A4" s="42" t="s">
        <v>13</v>
      </c>
      <c r="B4" s="43" t="s">
        <v>53</v>
      </c>
      <c r="C4" s="44">
        <f>INDEX('All Data All States'!$E$3:$E$35,MATCH(A4,'All Data All States'!$A$3:$A$35))</f>
        <v>0.1283</v>
      </c>
      <c r="D4" s="45">
        <v>8570104910</v>
      </c>
      <c r="E4" s="45">
        <v>8984211</v>
      </c>
      <c r="F4" s="45"/>
      <c r="G4" s="45">
        <f t="shared" si="0"/>
        <v>8984211</v>
      </c>
      <c r="H4" s="46">
        <f>INDEX('All Data All States'!$J$3:$J$35,MATCH(A4,'All Data All States'!$A$3:$A$35))</f>
        <v>1.3447430463229436E-3</v>
      </c>
      <c r="I4" s="47">
        <f>INDEX('All Data All States'!$K$3:$K$35,MATCH(A4,'All Data All States'!$A$3:$A$35))</f>
        <v>1E-3</v>
      </c>
      <c r="J4" s="33"/>
      <c r="K4" s="42" t="s">
        <v>16</v>
      </c>
      <c r="L4" s="43" t="s">
        <v>56</v>
      </c>
      <c r="M4" s="44">
        <f>INDEX('All Data All States'!$E$3:$E$35,MATCH(K4,'All Data All States'!$A$3:$A$35))</f>
        <v>0.105</v>
      </c>
      <c r="N4" s="45">
        <v>9269427483</v>
      </c>
      <c r="O4" s="45">
        <v>157712485</v>
      </c>
      <c r="P4" s="45"/>
      <c r="Q4" s="45">
        <f t="shared" si="1"/>
        <v>157712485</v>
      </c>
      <c r="R4" s="46">
        <f>INDEX('All Data All States'!$J$3:$J$35,MATCH(K4,'All Data All States'!$A$3:$A$35))</f>
        <v>6.2085325132648275E-3</v>
      </c>
      <c r="S4" s="47">
        <f>INDEX('All Data All States'!$K$3:$K$35,MATCH(K4,'All Data All States'!$A$3:$A$35))</f>
        <v>0.44800000000000001</v>
      </c>
    </row>
    <row r="5" spans="1:19" x14ac:dyDescent="0.25">
      <c r="A5" s="42" t="s">
        <v>35</v>
      </c>
      <c r="B5" s="43" t="s">
        <v>67</v>
      </c>
      <c r="C5" s="44">
        <f>INDEX('All Data All States'!$E$3:$E$35,MATCH(A5,'All Data All States'!$A$3:$A$35))</f>
        <v>0.1229</v>
      </c>
      <c r="D5" s="45">
        <v>8570104910</v>
      </c>
      <c r="E5" s="45">
        <v>8984211</v>
      </c>
      <c r="F5" s="45"/>
      <c r="G5" s="45">
        <f t="shared" si="0"/>
        <v>8984211</v>
      </c>
      <c r="H5" s="46">
        <f>INDEX('All Data All States'!$J$3:$J$35,MATCH(A5,'All Data All States'!$A$3:$A$35))</f>
        <v>1.0051212841958594E-3</v>
      </c>
      <c r="I5" s="47">
        <f>INDEX('All Data All States'!$K$3:$K$35,MATCH(A5,'All Data All States'!$A$3:$A$35))</f>
        <v>0.08</v>
      </c>
      <c r="J5" s="33"/>
      <c r="K5" s="42" t="s">
        <v>33</v>
      </c>
      <c r="L5" s="43" t="s">
        <v>65</v>
      </c>
      <c r="M5" s="44">
        <f>INDEX('All Data All States'!$E$3:$E$35,MATCH(K5,'All Data All States'!$A$3:$A$35))</f>
        <v>0.1148</v>
      </c>
      <c r="N5" s="45">
        <v>9269427483</v>
      </c>
      <c r="O5" s="45">
        <v>157712485</v>
      </c>
      <c r="P5" s="45"/>
      <c r="Q5" s="45">
        <f t="shared" si="1"/>
        <v>157712485</v>
      </c>
      <c r="R5" s="46">
        <f>INDEX('All Data All States'!$J$3:$J$35,MATCH(K5,'All Data All States'!$A$3:$A$35))</f>
        <v>1.5642526085606748E-2</v>
      </c>
      <c r="S5" s="47">
        <f>INDEX('All Data All States'!$K$3:$K$35,MATCH(K5,'All Data All States'!$A$3:$A$35))</f>
        <v>0.38100000000000001</v>
      </c>
    </row>
    <row r="6" spans="1:19" x14ac:dyDescent="0.25">
      <c r="A6" s="42" t="s">
        <v>14</v>
      </c>
      <c r="B6" s="43" t="s">
        <v>54</v>
      </c>
      <c r="C6" s="44">
        <f>INDEX('All Data All States'!$E$3:$E$35,MATCH(A6,'All Data All States'!$A$3:$A$35))</f>
        <v>0.12</v>
      </c>
      <c r="D6" s="45">
        <v>8570104910</v>
      </c>
      <c r="E6" s="45">
        <v>8984211</v>
      </c>
      <c r="F6" s="45"/>
      <c r="G6" s="45">
        <f t="shared" si="0"/>
        <v>8984211</v>
      </c>
      <c r="H6" s="46">
        <f>INDEX('All Data All States'!$J$3:$J$35,MATCH(A6,'All Data All States'!$A$3:$A$35))</f>
        <v>3.1857422302881298E-3</v>
      </c>
      <c r="I6" s="47">
        <f>INDEX('All Data All States'!$K$3:$K$35,MATCH(A6,'All Data All States'!$A$3:$A$35))</f>
        <v>0.10100000000000001</v>
      </c>
      <c r="J6" s="33"/>
      <c r="K6" s="42" t="s">
        <v>19</v>
      </c>
      <c r="L6" s="43" t="s">
        <v>59</v>
      </c>
      <c r="M6" s="44">
        <f>INDEX('All Data All States'!$E$3:$E$35,MATCH(K6,'All Data All States'!$A$3:$A$35))</f>
        <v>0.1197</v>
      </c>
      <c r="N6" s="45">
        <v>9269427483</v>
      </c>
      <c r="O6" s="45">
        <v>157712485</v>
      </c>
      <c r="P6" s="45"/>
      <c r="Q6" s="45">
        <f t="shared" si="1"/>
        <v>157712485</v>
      </c>
      <c r="R6" s="46">
        <f>INDEX('All Data All States'!$J$3:$J$35,MATCH(K6,'All Data All States'!$A$3:$A$35))</f>
        <v>3.877529908919825E-3</v>
      </c>
      <c r="S6" s="47">
        <f>INDEX('All Data All States'!$K$3:$K$35,MATCH(K6,'All Data All States'!$A$3:$A$35))</f>
        <v>0.36499999999999999</v>
      </c>
    </row>
    <row r="7" spans="1:19" x14ac:dyDescent="0.25">
      <c r="A7" s="42" t="s">
        <v>8</v>
      </c>
      <c r="B7" s="43" t="s">
        <v>75</v>
      </c>
      <c r="C7" s="44">
        <f>INDEX('All Data All States'!$E$3:$E$35,MATCH(A7,'All Data All States'!$A$3:$A$35))</f>
        <v>0.1426</v>
      </c>
      <c r="D7" s="45">
        <v>8570104910</v>
      </c>
      <c r="E7" s="45">
        <v>8984211</v>
      </c>
      <c r="F7" s="45"/>
      <c r="G7" s="45">
        <f t="shared" si="0"/>
        <v>8984211</v>
      </c>
      <c r="H7" s="46">
        <f>INDEX('All Data All States'!$J$3:$J$35,MATCH(A7,'All Data All States'!$A$3:$A$35))</f>
        <v>3.8809630944909414E-3</v>
      </c>
      <c r="I7" s="47">
        <f>INDEX('All Data All States'!$K$3:$K$35,MATCH(A7,'All Data All States'!$A$3:$A$35))</f>
        <v>0.111</v>
      </c>
      <c r="J7" s="33"/>
      <c r="K7" s="42" t="s">
        <v>36</v>
      </c>
      <c r="L7" s="43" t="s">
        <v>68</v>
      </c>
      <c r="M7" s="44">
        <f>INDEX('All Data All States'!$E$3:$E$35,MATCH(K7,'All Data All States'!$A$3:$A$35))</f>
        <v>0.126</v>
      </c>
      <c r="N7" s="45">
        <v>9269427483</v>
      </c>
      <c r="O7" s="45">
        <v>157712485</v>
      </c>
      <c r="P7" s="45"/>
      <c r="Q7" s="45">
        <f t="shared" si="1"/>
        <v>157712485</v>
      </c>
      <c r="R7" s="46">
        <f>INDEX('All Data All States'!$J$3:$J$35,MATCH(K7,'All Data All States'!$A$3:$A$35))</f>
        <v>4.0234486243401792E-3</v>
      </c>
      <c r="S7" s="47">
        <f>INDEX('All Data All States'!$K$3:$K$35,MATCH(K7,'All Data All States'!$A$3:$A$35))</f>
        <v>0.35499999999999998</v>
      </c>
    </row>
    <row r="8" spans="1:19" x14ac:dyDescent="0.25">
      <c r="A8" s="42" t="s">
        <v>24</v>
      </c>
      <c r="B8" s="43" t="s">
        <v>71</v>
      </c>
      <c r="C8" s="44">
        <f>INDEX('All Data All States'!$E$3:$E$35,MATCH(A8,'All Data All States'!$A$3:$A$35))</f>
        <v>0.14499999999999999</v>
      </c>
      <c r="D8" s="45">
        <v>8570104910</v>
      </c>
      <c r="E8" s="45">
        <v>8984211</v>
      </c>
      <c r="F8" s="45"/>
      <c r="G8" s="45">
        <f t="shared" si="0"/>
        <v>8984211</v>
      </c>
      <c r="H8" s="46">
        <f>INDEX('All Data All States'!$J$3:$J$35,MATCH(A8,'All Data All States'!$A$3:$A$35))</f>
        <v>1.3853135954700734E-3</v>
      </c>
      <c r="I8" s="47">
        <f>INDEX('All Data All States'!$K$3:$K$35,MATCH(A8,'All Data All States'!$A$3:$A$35))</f>
        <v>0.126</v>
      </c>
      <c r="J8" s="33"/>
      <c r="K8" s="42" t="s">
        <v>22</v>
      </c>
      <c r="L8" s="43" t="s">
        <v>43</v>
      </c>
      <c r="M8" s="44">
        <f>INDEX('All Data All States'!$E$3:$E$35,MATCH(K8,'All Data All States'!$A$3:$A$35))</f>
        <v>0.11700000000000001</v>
      </c>
      <c r="N8" s="45">
        <v>9269427483</v>
      </c>
      <c r="O8" s="45">
        <v>157712485</v>
      </c>
      <c r="P8" s="45"/>
      <c r="Q8" s="45">
        <f t="shared" si="1"/>
        <v>157712485</v>
      </c>
      <c r="R8" s="46">
        <f>INDEX('All Data All States'!$J$3:$J$35,MATCH(K8,'All Data All States'!$A$3:$A$35))</f>
        <v>7.2694990567708133E-3</v>
      </c>
      <c r="S8" s="47">
        <f>INDEX('All Data All States'!$K$3:$K$35,MATCH(K8,'All Data All States'!$A$3:$A$35))</f>
        <v>0.35199999999999998</v>
      </c>
    </row>
    <row r="9" spans="1:19" x14ac:dyDescent="0.25">
      <c r="A9" s="42" t="s">
        <v>25</v>
      </c>
      <c r="B9" s="43" t="s">
        <v>51</v>
      </c>
      <c r="C9" s="44">
        <f>INDEX('All Data All States'!$E$3:$E$35,MATCH(A9,'All Data All States'!$A$3:$A$35))</f>
        <v>0.14099999999999999</v>
      </c>
      <c r="D9" s="45">
        <v>8570104910</v>
      </c>
      <c r="E9" s="45">
        <v>8984211</v>
      </c>
      <c r="F9" s="45"/>
      <c r="G9" s="45">
        <f t="shared" si="0"/>
        <v>8984211</v>
      </c>
      <c r="H9" s="46">
        <f>INDEX('All Data All States'!$J$3:$J$35,MATCH(A9,'All Data All States'!$A$3:$A$35))</f>
        <v>3.2115959716067346E-3</v>
      </c>
      <c r="I9" s="47">
        <f>INDEX('All Data All States'!$K$3:$K$35,MATCH(A9,'All Data All States'!$A$3:$A$35))</f>
        <v>0.13</v>
      </c>
      <c r="J9" s="33"/>
      <c r="K9" s="42" t="s">
        <v>23</v>
      </c>
      <c r="L9" s="43" t="s">
        <v>62</v>
      </c>
      <c r="M9" s="44">
        <f>INDEX('All Data All States'!$E$3:$E$35,MATCH(K9,'All Data All States'!$A$3:$A$35))</f>
        <v>0.1285</v>
      </c>
      <c r="N9" s="45">
        <v>9269427483</v>
      </c>
      <c r="O9" s="45">
        <v>157712485</v>
      </c>
      <c r="P9" s="45"/>
      <c r="Q9" s="45">
        <f t="shared" si="1"/>
        <v>157712485</v>
      </c>
      <c r="R9" s="46">
        <f>INDEX('All Data All States'!$J$3:$J$35,MATCH(K9,'All Data All States'!$A$3:$A$35))</f>
        <v>5.2725940901208754E-3</v>
      </c>
      <c r="S9" s="47">
        <f>INDEX('All Data All States'!$K$3:$K$35,MATCH(K9,'All Data All States'!$A$3:$A$35))</f>
        <v>0.34499999999999997</v>
      </c>
    </row>
    <row r="10" spans="1:19" x14ac:dyDescent="0.25">
      <c r="A10" s="42" t="s">
        <v>28</v>
      </c>
      <c r="B10" s="43" t="s">
        <v>63</v>
      </c>
      <c r="C10" s="44">
        <f>INDEX('All Data All States'!$E$3:$E$35,MATCH(A10,'All Data All States'!$A$3:$A$35))</f>
        <v>0.13500000000000001</v>
      </c>
      <c r="D10" s="45">
        <v>8570104910</v>
      </c>
      <c r="E10" s="45">
        <v>8984211</v>
      </c>
      <c r="F10" s="45"/>
      <c r="G10" s="45">
        <f t="shared" si="0"/>
        <v>8984211</v>
      </c>
      <c r="H10" s="46">
        <f>INDEX('All Data All States'!$J$3:$J$35,MATCH(A10,'All Data All States'!$A$3:$A$35))</f>
        <v>4.2988526397540238E-3</v>
      </c>
      <c r="I10" s="47">
        <f>INDEX('All Data All States'!$K$3:$K$35,MATCH(A10,'All Data All States'!$A$3:$A$35))</f>
        <v>0.155</v>
      </c>
      <c r="J10" s="33"/>
      <c r="K10" s="42" t="s">
        <v>38</v>
      </c>
      <c r="L10" s="43" t="s">
        <v>69</v>
      </c>
      <c r="M10" s="44">
        <f>INDEX('All Data All States'!$E$3:$E$35,MATCH(K10,'All Data All States'!$A$3:$A$35))</f>
        <v>0.1283</v>
      </c>
      <c r="N10" s="45">
        <v>9269427483</v>
      </c>
      <c r="O10" s="45">
        <v>157712485</v>
      </c>
      <c r="P10" s="45"/>
      <c r="Q10" s="45">
        <f t="shared" si="1"/>
        <v>157712485</v>
      </c>
      <c r="R10" s="46">
        <f>INDEX('All Data All States'!$J$3:$J$35,MATCH(K10,'All Data All States'!$A$3:$A$35))</f>
        <v>3.9187510333804857E-3</v>
      </c>
      <c r="S10" s="47">
        <f>INDEX('All Data All States'!$K$3:$K$35,MATCH(K10,'All Data All States'!$A$3:$A$35))</f>
        <v>0.34</v>
      </c>
    </row>
    <row r="11" spans="1:19" x14ac:dyDescent="0.25">
      <c r="A11" s="42" t="s">
        <v>12</v>
      </c>
      <c r="B11" s="43" t="s">
        <v>42</v>
      </c>
      <c r="C11" s="44">
        <f>INDEX('All Data All States'!$E$3:$E$35,MATCH(A11,'All Data All States'!$A$3:$A$35))</f>
        <v>0.13139999999999999</v>
      </c>
      <c r="D11" s="45">
        <v>8570104910</v>
      </c>
      <c r="E11" s="45">
        <v>8984211</v>
      </c>
      <c r="F11" s="45"/>
      <c r="G11" s="45">
        <f t="shared" si="0"/>
        <v>8984211</v>
      </c>
      <c r="H11" s="46">
        <f>INDEX('All Data All States'!$J$3:$J$35,MATCH(A11,'All Data All States'!$A$3:$A$35))</f>
        <v>3.4027497795908507E-3</v>
      </c>
      <c r="I11" s="47">
        <f>INDEX('All Data All States'!$K$3:$K$35,MATCH(A11,'All Data All States'!$A$3:$A$35))</f>
        <v>0.182</v>
      </c>
      <c r="J11" s="33"/>
      <c r="K11" s="42" t="s">
        <v>32</v>
      </c>
      <c r="L11" s="43" t="s">
        <v>51</v>
      </c>
      <c r="M11" s="44">
        <f>INDEX('All Data All States'!$E$3:$E$35,MATCH(K11,'All Data All States'!$A$3:$A$35))</f>
        <v>0.13800000000000001</v>
      </c>
      <c r="N11" s="45">
        <v>9269427483</v>
      </c>
      <c r="O11" s="45">
        <v>157712485</v>
      </c>
      <c r="P11" s="45"/>
      <c r="Q11" s="45">
        <f t="shared" si="1"/>
        <v>157712485</v>
      </c>
      <c r="R11" s="46">
        <f>INDEX('All Data All States'!$J$3:$J$35,MATCH(K11,'All Data All States'!$A$3:$A$35))</f>
        <v>6.8451530513173389E-3</v>
      </c>
      <c r="S11" s="47">
        <f>INDEX('All Data All States'!$K$3:$K$35,MATCH(K11,'All Data All States'!$A$3:$A$35))</f>
        <v>0.33800000000000002</v>
      </c>
    </row>
    <row r="12" spans="1:19" x14ac:dyDescent="0.25">
      <c r="A12" s="42" t="s">
        <v>21</v>
      </c>
      <c r="B12" s="43" t="s">
        <v>51</v>
      </c>
      <c r="C12" s="44">
        <f>INDEX('All Data All States'!$E$3:$E$35,MATCH(A12,'All Data All States'!$A$3:$A$35))</f>
        <v>0.121</v>
      </c>
      <c r="D12" s="45">
        <v>8570104910</v>
      </c>
      <c r="E12" s="45">
        <v>8984211</v>
      </c>
      <c r="F12" s="45"/>
      <c r="G12" s="45">
        <f t="shared" si="0"/>
        <v>8984211</v>
      </c>
      <c r="H12" s="46">
        <f>INDEX('All Data All States'!$J$3:$J$35,MATCH(A12,'All Data All States'!$A$3:$A$35))</f>
        <v>3.1258860925707662E-3</v>
      </c>
      <c r="I12" s="47">
        <f>INDEX('All Data All States'!$K$3:$K$35,MATCH(A12,'All Data All States'!$A$3:$A$35))</f>
        <v>0.185</v>
      </c>
      <c r="J12" s="33"/>
      <c r="K12" s="42" t="s">
        <v>6</v>
      </c>
      <c r="L12" s="43" t="s">
        <v>51</v>
      </c>
      <c r="M12" s="44">
        <f>INDEX('All Data All States'!$E$3:$E$35,MATCH(K12,'All Data All States'!$A$3:$A$35))</f>
        <v>0.1258</v>
      </c>
      <c r="N12" s="45">
        <v>9269427483</v>
      </c>
      <c r="O12" s="45">
        <v>157712485</v>
      </c>
      <c r="P12" s="45"/>
      <c r="Q12" s="45">
        <f t="shared" si="1"/>
        <v>157712485</v>
      </c>
      <c r="R12" s="46">
        <f>INDEX('All Data All States'!$J$3:$J$35,MATCH(K12,'All Data All States'!$A$3:$A$35))</f>
        <v>3.885672255372394E-3</v>
      </c>
      <c r="S12" s="47">
        <f>INDEX('All Data All States'!$K$3:$K$35,MATCH(K12,'All Data All States'!$A$3:$A$35))</f>
        <v>0.33200000000000002</v>
      </c>
    </row>
    <row r="13" spans="1:19" x14ac:dyDescent="0.25">
      <c r="A13" s="16" t="s">
        <v>37</v>
      </c>
      <c r="B13" s="29" t="s">
        <v>44</v>
      </c>
      <c r="C13" s="44">
        <f>INDEX('All Data All States'!$E$3:$E$35,MATCH(A13,'All Data All States'!$A$3:$A$35))</f>
        <v>0.123</v>
      </c>
      <c r="D13" s="45">
        <v>8570104910</v>
      </c>
      <c r="E13" s="45">
        <v>8984211</v>
      </c>
      <c r="F13" s="45"/>
      <c r="G13" s="45">
        <f t="shared" si="0"/>
        <v>8984211</v>
      </c>
      <c r="H13" s="46">
        <f>INDEX('All Data All States'!$J$3:$J$35,MATCH(A13,'All Data All States'!$A$3:$A$35))</f>
        <v>5.7641673492353262E-3</v>
      </c>
      <c r="I13" s="47">
        <f>INDEX('All Data All States'!$K$3:$K$35,MATCH(A13,'All Data All States'!$A$3:$A$35))</f>
        <v>0.189</v>
      </c>
      <c r="J13" s="33"/>
      <c r="K13" s="16" t="s">
        <v>29</v>
      </c>
      <c r="L13" s="29" t="s">
        <v>72</v>
      </c>
      <c r="M13" s="44">
        <f>INDEX('All Data All States'!$E$3:$E$35,MATCH(K13,'All Data All States'!$A$3:$A$35))</f>
        <v>0.1237</v>
      </c>
      <c r="N13" s="45">
        <v>9269427483</v>
      </c>
      <c r="O13" s="45">
        <v>157712485</v>
      </c>
      <c r="P13" s="45"/>
      <c r="Q13" s="45">
        <f t="shared" si="1"/>
        <v>157712485</v>
      </c>
      <c r="R13" s="46">
        <f>INDEX('All Data All States'!$J$3:$J$35,MATCH(K13,'All Data All States'!$A$3:$A$35))</f>
        <v>7.5831076089633099E-3</v>
      </c>
      <c r="S13" s="47">
        <f>INDEX('All Data All States'!$K$3:$K$35,MATCH(K13,'All Data All States'!$A$3:$A$35))</f>
        <v>0.30299999999999999</v>
      </c>
    </row>
    <row r="14" spans="1:19" x14ac:dyDescent="0.25">
      <c r="A14" s="16" t="s">
        <v>11</v>
      </c>
      <c r="B14" s="29" t="s">
        <v>41</v>
      </c>
      <c r="C14" s="44">
        <f>INDEX('All Data All States'!$E$3:$E$35,MATCH(A14,'All Data All States'!$A$3:$A$35))</f>
        <v>0.13600000000000001</v>
      </c>
      <c r="D14" s="45">
        <v>8570104910</v>
      </c>
      <c r="E14" s="45">
        <v>8984211</v>
      </c>
      <c r="F14" s="45"/>
      <c r="G14" s="45">
        <f t="shared" si="0"/>
        <v>8984211</v>
      </c>
      <c r="H14" s="46">
        <f>INDEX('All Data All States'!$J$3:$J$35,MATCH(A14,'All Data All States'!$A$3:$A$35))</f>
        <v>5.6602760742836015E-3</v>
      </c>
      <c r="I14" s="47">
        <f>INDEX('All Data All States'!$K$3:$K$35,MATCH(A14,'All Data All States'!$A$3:$A$35))</f>
        <v>0.19</v>
      </c>
      <c r="J14" s="33"/>
      <c r="K14" s="16" t="s">
        <v>7</v>
      </c>
      <c r="L14" s="29" t="s">
        <v>52</v>
      </c>
      <c r="M14" s="44">
        <f>INDEX('All Data All States'!$E$3:$E$35,MATCH(K14,'All Data All States'!$A$3:$A$35))</f>
        <v>0.14199999999999999</v>
      </c>
      <c r="N14" s="45">
        <v>9269427483</v>
      </c>
      <c r="O14" s="45">
        <v>157712485</v>
      </c>
      <c r="P14" s="45"/>
      <c r="Q14" s="45">
        <f t="shared" si="1"/>
        <v>157712485</v>
      </c>
      <c r="R14" s="46">
        <f>INDEX('All Data All States'!$J$3:$J$35,MATCH(K14,'All Data All States'!$A$3:$A$35))</f>
        <v>4.2178147502960634E-3</v>
      </c>
      <c r="S14" s="47">
        <f>INDEX('All Data All States'!$K$3:$K$35,MATCH(K14,'All Data All States'!$A$3:$A$35))</f>
        <v>0.28799999999999998</v>
      </c>
    </row>
    <row r="15" spans="1:19" x14ac:dyDescent="0.25">
      <c r="A15" s="16" t="s">
        <v>27</v>
      </c>
      <c r="B15" s="29" t="s">
        <v>70</v>
      </c>
      <c r="C15" s="44">
        <f>INDEX('All Data All States'!$E$3:$E$35,MATCH(A15,'All Data All States'!$A$3:$A$35))</f>
        <v>0.13270000000000001</v>
      </c>
      <c r="D15" s="45">
        <v>8570104910</v>
      </c>
      <c r="E15" s="45">
        <v>8984211</v>
      </c>
      <c r="F15" s="45"/>
      <c r="G15" s="45">
        <f t="shared" si="0"/>
        <v>8984211</v>
      </c>
      <c r="H15" s="46">
        <f>INDEX('All Data All States'!$J$3:$J$35,MATCH(A15,'All Data All States'!$A$3:$A$35))</f>
        <v>5.1329103187279798E-3</v>
      </c>
      <c r="I15" s="47">
        <f>INDEX('All Data All States'!$K$3:$K$35,MATCH(A15,'All Data All States'!$A$3:$A$35))</f>
        <v>0.192</v>
      </c>
      <c r="J15" s="33"/>
      <c r="K15" s="16" t="s">
        <v>15</v>
      </c>
      <c r="L15" s="29" t="s">
        <v>55</v>
      </c>
      <c r="M15" s="44">
        <f>INDEX('All Data All States'!$E$3:$E$35,MATCH(K15,'All Data All States'!$A$3:$A$35))</f>
        <v>0.123</v>
      </c>
      <c r="N15" s="45">
        <v>9269427483</v>
      </c>
      <c r="O15" s="45">
        <v>157712485</v>
      </c>
      <c r="P15" s="45"/>
      <c r="Q15" s="45">
        <f t="shared" si="1"/>
        <v>157712485</v>
      </c>
      <c r="R15" s="46">
        <f>INDEX('All Data All States'!$J$3:$J$35,MATCH(K15,'All Data All States'!$A$3:$A$35))</f>
        <v>2.9352128085977673E-3</v>
      </c>
      <c r="S15" s="47">
        <f>INDEX('All Data All States'!$K$3:$K$35,MATCH(K15,'All Data All States'!$A$3:$A$35))</f>
        <v>0.27500000000000002</v>
      </c>
    </row>
    <row r="16" spans="1:19" x14ac:dyDescent="0.25">
      <c r="A16" s="16" t="s">
        <v>30</v>
      </c>
      <c r="B16" s="29" t="s">
        <v>51</v>
      </c>
      <c r="C16" s="44">
        <f>INDEX('All Data All States'!$E$3:$E$35,MATCH(A16,'All Data All States'!$A$3:$A$35))</f>
        <v>0.127</v>
      </c>
      <c r="D16" s="45">
        <v>8570104910</v>
      </c>
      <c r="E16" s="45">
        <v>8984211</v>
      </c>
      <c r="F16" s="45"/>
      <c r="G16" s="45">
        <f t="shared" si="0"/>
        <v>8984211</v>
      </c>
      <c r="H16" s="46">
        <f>INDEX('All Data All States'!$J$3:$J$35,MATCH(A16,'All Data All States'!$A$3:$A$35))</f>
        <v>3.5900909552019195E-3</v>
      </c>
      <c r="I16" s="47">
        <f>INDEX('All Data All States'!$K$3:$K$35,MATCH(A16,'All Data All States'!$A$3:$A$35))</f>
        <v>0.22</v>
      </c>
      <c r="J16" s="33"/>
      <c r="K16" s="16" t="s">
        <v>10</v>
      </c>
      <c r="L16" s="29" t="s">
        <v>74</v>
      </c>
      <c r="M16" s="44">
        <f>INDEX('All Data All States'!$E$3:$E$35,MATCH(K16,'All Data All States'!$A$3:$A$35))</f>
        <v>0</v>
      </c>
      <c r="N16" s="45">
        <v>9269427483</v>
      </c>
      <c r="O16" s="45">
        <v>157712485</v>
      </c>
      <c r="P16" s="45"/>
      <c r="Q16" s="45">
        <f t="shared" si="1"/>
        <v>157712485</v>
      </c>
      <c r="R16" s="46">
        <f>INDEX('All Data All States'!$J$3:$J$35,MATCH(K16,'All Data All States'!$A$3:$A$35))</f>
        <v>5.2477622927921868E-3</v>
      </c>
      <c r="S16" s="47">
        <f>INDEX('All Data All States'!$K$3:$K$35,MATCH(K16,'All Data All States'!$A$3:$A$35))</f>
        <v>0.26</v>
      </c>
    </row>
    <row r="17" spans="1:19" x14ac:dyDescent="0.25">
      <c r="A17" s="16" t="s">
        <v>20</v>
      </c>
      <c r="B17" s="29" t="s">
        <v>60</v>
      </c>
      <c r="C17" s="44">
        <f>INDEX('All Data All States'!$E$3:$E$35,MATCH(A17,'All Data All States'!$A$3:$A$35))</f>
        <v>0.14099999999999999</v>
      </c>
      <c r="D17" s="45">
        <v>8570104910</v>
      </c>
      <c r="E17" s="45">
        <v>8984211</v>
      </c>
      <c r="F17" s="45"/>
      <c r="G17" s="45">
        <f t="shared" si="0"/>
        <v>8984211</v>
      </c>
      <c r="H17" s="46">
        <f>INDEX('All Data All States'!$J$3:$J$35,MATCH(A17,'All Data All States'!$A$3:$A$35))</f>
        <v>6.4374780702718855E-3</v>
      </c>
      <c r="I17" s="47">
        <f>INDEX('All Data All States'!$K$3:$K$35,MATCH(A17,'All Data All States'!$A$3:$A$35))</f>
        <v>0.22</v>
      </c>
      <c r="J17" s="33"/>
      <c r="K17" s="16" t="s">
        <v>17</v>
      </c>
      <c r="L17" s="29" t="s">
        <v>57</v>
      </c>
      <c r="M17" s="44">
        <f>INDEX('All Data All States'!$E$3:$E$35,MATCH(K17,'All Data All States'!$A$3:$A$35))</f>
        <v>0.12559999999999999</v>
      </c>
      <c r="N17" s="45">
        <v>9269427483</v>
      </c>
      <c r="O17" s="45">
        <v>157712485</v>
      </c>
      <c r="P17" s="45"/>
      <c r="Q17" s="45">
        <f t="shared" si="1"/>
        <v>157712485</v>
      </c>
      <c r="R17" s="46">
        <f>INDEX('All Data All States'!$J$3:$J$35,MATCH(K17,'All Data All States'!$A$3:$A$35))</f>
        <v>2.2333149267335399E-3</v>
      </c>
      <c r="S17" s="47">
        <f>INDEX('All Data All States'!$K$3:$K$35,MATCH(K17,'All Data All States'!$A$3:$A$35))</f>
        <v>0.25700000000000001</v>
      </c>
    </row>
    <row r="18" spans="1:19" x14ac:dyDescent="0.25">
      <c r="A18" s="16" t="s">
        <v>9</v>
      </c>
      <c r="B18" s="29" t="s">
        <v>40</v>
      </c>
      <c r="C18" s="44">
        <f>INDEX('All Data All States'!$E$3:$E$35,MATCH(A18,'All Data All States'!$A$3:$A$35))</f>
        <v>0.125</v>
      </c>
      <c r="D18" s="45">
        <v>8570104910</v>
      </c>
      <c r="E18" s="45">
        <v>8984211</v>
      </c>
      <c r="F18" s="45"/>
      <c r="G18" s="45">
        <f t="shared" si="0"/>
        <v>8984211</v>
      </c>
      <c r="H18" s="46">
        <f>INDEX('All Data All States'!$J$3:$J$35,MATCH(A18,'All Data All States'!$A$3:$A$35))</f>
        <v>5.8147039076441084E-3</v>
      </c>
      <c r="I18" s="47">
        <f>INDEX('All Data All States'!$K$3:$K$35,MATCH(A18,'All Data All States'!$A$3:$A$35))</f>
        <v>0.23</v>
      </c>
      <c r="J18" s="33"/>
      <c r="K18" s="16" t="s">
        <v>18</v>
      </c>
      <c r="L18" s="29" t="s">
        <v>58</v>
      </c>
      <c r="M18" s="44">
        <f>INDEX('All Data All States'!$E$3:$E$35,MATCH(K18,'All Data All States'!$A$3:$A$35))</f>
        <v>0.14000000000000001</v>
      </c>
      <c r="N18" s="45">
        <v>9269427483</v>
      </c>
      <c r="O18" s="45">
        <v>157712485</v>
      </c>
      <c r="P18" s="45"/>
      <c r="Q18" s="45">
        <f t="shared" si="1"/>
        <v>157712485</v>
      </c>
      <c r="R18" s="46">
        <f>INDEX('All Data All States'!$J$3:$J$35,MATCH(K18,'All Data All States'!$A$3:$A$35))</f>
        <v>3.1162035881147983E-3</v>
      </c>
      <c r="S18" s="47">
        <f>INDEX('All Data All States'!$K$3:$K$35,MATCH(K18,'All Data All States'!$A$3:$A$35))</f>
        <v>0.249</v>
      </c>
    </row>
    <row r="19" spans="1:19" x14ac:dyDescent="0.25">
      <c r="A19" s="16" t="s">
        <v>34</v>
      </c>
      <c r="B19" s="29" t="s">
        <v>66</v>
      </c>
      <c r="C19" s="44">
        <f>INDEX('All Data All States'!$E$3:$E$35,MATCH(A19,'All Data All States'!$A$3:$A$35))</f>
        <v>0.16200000000000001</v>
      </c>
      <c r="D19" s="45">
        <v>8570104910</v>
      </c>
      <c r="E19" s="45">
        <v>8984211</v>
      </c>
      <c r="F19" s="45"/>
      <c r="G19" s="45">
        <f t="shared" si="0"/>
        <v>8984211</v>
      </c>
      <c r="H19" s="46">
        <f>INDEX('All Data All States'!$J$3:$J$35,MATCH(A19,'All Data All States'!$A$3:$A$35))</f>
        <v>3.1725869544559676E-3</v>
      </c>
      <c r="I19" s="47">
        <f>INDEX('All Data All States'!$K$3:$K$35,MATCH(A19,'All Data All States'!$A$3:$A$35))</f>
        <v>0.24299999999999999</v>
      </c>
      <c r="J19" s="33"/>
      <c r="K19" s="16" t="s">
        <v>34</v>
      </c>
      <c r="L19" s="29" t="s">
        <v>66</v>
      </c>
      <c r="M19" s="44">
        <f>INDEX('All Data All States'!$E$3:$E$35,MATCH(K19,'All Data All States'!$A$3:$A$35))</f>
        <v>0.16200000000000001</v>
      </c>
      <c r="N19" s="45">
        <v>9269427483</v>
      </c>
      <c r="O19" s="45">
        <v>157712485</v>
      </c>
      <c r="P19" s="45"/>
      <c r="Q19" s="45">
        <f t="shared" si="1"/>
        <v>157712485</v>
      </c>
      <c r="R19" s="46">
        <f>INDEX('All Data All States'!$J$3:$J$35,MATCH(K19,'All Data All States'!$A$3:$A$35))</f>
        <v>3.1725869544559676E-3</v>
      </c>
      <c r="S19" s="47">
        <f>INDEX('All Data All States'!$K$3:$K$35,MATCH(K19,'All Data All States'!$A$3:$A$35))</f>
        <v>0.24299999999999999</v>
      </c>
    </row>
    <row r="20" spans="1:19" x14ac:dyDescent="0.25">
      <c r="A20" s="16" t="s">
        <v>18</v>
      </c>
      <c r="B20" s="29" t="s">
        <v>58</v>
      </c>
      <c r="C20" s="44">
        <f>INDEX('All Data All States'!$E$3:$E$35,MATCH(A20,'All Data All States'!$A$3:$A$35))</f>
        <v>0.14000000000000001</v>
      </c>
      <c r="D20" s="45">
        <v>8570104910</v>
      </c>
      <c r="E20" s="45">
        <v>8984211</v>
      </c>
      <c r="F20" s="45"/>
      <c r="G20" s="45">
        <f t="shared" si="0"/>
        <v>8984211</v>
      </c>
      <c r="H20" s="46">
        <f>INDEX('All Data All States'!$J$3:$J$35,MATCH(A20,'All Data All States'!$A$3:$A$35))</f>
        <v>3.1162035881147983E-3</v>
      </c>
      <c r="I20" s="47">
        <f>INDEX('All Data All States'!$K$3:$K$35,MATCH(A20,'All Data All States'!$A$3:$A$35))</f>
        <v>0.249</v>
      </c>
      <c r="J20" s="33"/>
      <c r="K20" s="16" t="s">
        <v>9</v>
      </c>
      <c r="L20" s="29" t="s">
        <v>40</v>
      </c>
      <c r="M20" s="44">
        <f>INDEX('All Data All States'!$E$3:$E$35,MATCH(K20,'All Data All States'!$A$3:$A$35))</f>
        <v>0.125</v>
      </c>
      <c r="N20" s="45">
        <v>9269427483</v>
      </c>
      <c r="O20" s="45">
        <v>157712485</v>
      </c>
      <c r="P20" s="45"/>
      <c r="Q20" s="45">
        <f t="shared" si="1"/>
        <v>157712485</v>
      </c>
      <c r="R20" s="46">
        <f>INDEX('All Data All States'!$J$3:$J$35,MATCH(K20,'All Data All States'!$A$3:$A$35))</f>
        <v>5.8147039076441084E-3</v>
      </c>
      <c r="S20" s="47">
        <f>INDEX('All Data All States'!$K$3:$K$35,MATCH(K20,'All Data All States'!$A$3:$A$35))</f>
        <v>0.23</v>
      </c>
    </row>
    <row r="21" spans="1:19" x14ac:dyDescent="0.25">
      <c r="A21" s="16" t="s">
        <v>17</v>
      </c>
      <c r="B21" s="29" t="s">
        <v>57</v>
      </c>
      <c r="C21" s="44">
        <f>INDEX('All Data All States'!$E$3:$E$35,MATCH(A21,'All Data All States'!$A$3:$A$35))</f>
        <v>0.12559999999999999</v>
      </c>
      <c r="D21" s="45">
        <v>8570104910</v>
      </c>
      <c r="E21" s="45">
        <v>8984211</v>
      </c>
      <c r="F21" s="45"/>
      <c r="G21" s="45">
        <f t="shared" si="0"/>
        <v>8984211</v>
      </c>
      <c r="H21" s="46">
        <f>INDEX('All Data All States'!$J$3:$J$35,MATCH(A21,'All Data All States'!$A$3:$A$35))</f>
        <v>2.2333149267335399E-3</v>
      </c>
      <c r="I21" s="47">
        <f>INDEX('All Data All States'!$K$3:$K$35,MATCH(A21,'All Data All States'!$A$3:$A$35))</f>
        <v>0.25700000000000001</v>
      </c>
      <c r="J21" s="33"/>
      <c r="K21" s="16" t="s">
        <v>20</v>
      </c>
      <c r="L21" s="29" t="s">
        <v>60</v>
      </c>
      <c r="M21" s="44">
        <f>INDEX('All Data All States'!$E$3:$E$35,MATCH(K21,'All Data All States'!$A$3:$A$35))</f>
        <v>0.14099999999999999</v>
      </c>
      <c r="N21" s="45">
        <v>9269427483</v>
      </c>
      <c r="O21" s="45">
        <v>157712485</v>
      </c>
      <c r="P21" s="45"/>
      <c r="Q21" s="45">
        <f t="shared" si="1"/>
        <v>157712485</v>
      </c>
      <c r="R21" s="46">
        <f>INDEX('All Data All States'!$J$3:$J$35,MATCH(K21,'All Data All States'!$A$3:$A$35))</f>
        <v>6.4374780702718855E-3</v>
      </c>
      <c r="S21" s="47">
        <f>INDEX('All Data All States'!$K$3:$K$35,MATCH(K21,'All Data All States'!$A$3:$A$35))</f>
        <v>0.22</v>
      </c>
    </row>
    <row r="22" spans="1:19" x14ac:dyDescent="0.25">
      <c r="A22" s="16" t="s">
        <v>10</v>
      </c>
      <c r="B22" s="29" t="s">
        <v>74</v>
      </c>
      <c r="C22" s="44"/>
      <c r="D22" s="45">
        <v>8570104910</v>
      </c>
      <c r="E22" s="45">
        <v>8984211</v>
      </c>
      <c r="F22" s="45"/>
      <c r="G22" s="45">
        <f t="shared" si="0"/>
        <v>8984211</v>
      </c>
      <c r="H22" s="46">
        <f>INDEX('All Data All States'!$J$3:$J$35,MATCH(A22,'All Data All States'!$A$3:$A$35))</f>
        <v>5.2477622927921868E-3</v>
      </c>
      <c r="I22" s="47">
        <f>INDEX('All Data All States'!$K$3:$K$35,MATCH(A22,'All Data All States'!$A$3:$A$35))</f>
        <v>0.26</v>
      </c>
      <c r="J22" s="33"/>
      <c r="K22" s="16" t="s">
        <v>30</v>
      </c>
      <c r="L22" s="29" t="s">
        <v>51</v>
      </c>
      <c r="M22" s="44">
        <f>INDEX('All Data All States'!$E$3:$E$35,MATCH(K22,'All Data All States'!$A$3:$A$35))</f>
        <v>0.127</v>
      </c>
      <c r="N22" s="45">
        <v>9269427483</v>
      </c>
      <c r="O22" s="45">
        <v>157712485</v>
      </c>
      <c r="P22" s="45"/>
      <c r="Q22" s="45">
        <f t="shared" si="1"/>
        <v>157712485</v>
      </c>
      <c r="R22" s="46">
        <f>INDEX('All Data All States'!$J$3:$J$35,MATCH(K22,'All Data All States'!$A$3:$A$35))</f>
        <v>3.5900909552019195E-3</v>
      </c>
      <c r="S22" s="47">
        <f>INDEX('All Data All States'!$K$3:$K$35,MATCH(K22,'All Data All States'!$A$3:$A$35))</f>
        <v>0.22</v>
      </c>
    </row>
    <row r="23" spans="1:19" x14ac:dyDescent="0.25">
      <c r="A23" s="16" t="s">
        <v>15</v>
      </c>
      <c r="B23" s="29" t="s">
        <v>55</v>
      </c>
      <c r="C23" s="44">
        <f>INDEX('All Data All States'!$E$3:$E$35,MATCH(A23,'All Data All States'!$A$3:$A$35))</f>
        <v>0.123</v>
      </c>
      <c r="D23" s="45">
        <v>8570104910</v>
      </c>
      <c r="E23" s="45">
        <v>8984211</v>
      </c>
      <c r="F23" s="45"/>
      <c r="G23" s="45">
        <f t="shared" si="0"/>
        <v>8984211</v>
      </c>
      <c r="H23" s="46">
        <f>INDEX('All Data All States'!$J$3:$J$35,MATCH(A23,'All Data All States'!$A$3:$A$35))</f>
        <v>2.9352128085977673E-3</v>
      </c>
      <c r="I23" s="47">
        <f>INDEX('All Data All States'!$K$3:$K$35,MATCH(A23,'All Data All States'!$A$3:$A$35))</f>
        <v>0.27500000000000002</v>
      </c>
      <c r="J23" s="33"/>
      <c r="K23" s="16" t="s">
        <v>27</v>
      </c>
      <c r="L23" s="29" t="s">
        <v>70</v>
      </c>
      <c r="M23" s="44">
        <f>INDEX('All Data All States'!$E$3:$E$35,MATCH(K23,'All Data All States'!$A$3:$A$35))</f>
        <v>0.13270000000000001</v>
      </c>
      <c r="N23" s="45">
        <v>9269427483</v>
      </c>
      <c r="O23" s="45">
        <v>157712485</v>
      </c>
      <c r="P23" s="45"/>
      <c r="Q23" s="45">
        <f t="shared" si="1"/>
        <v>157712485</v>
      </c>
      <c r="R23" s="46">
        <f>INDEX('All Data All States'!$J$3:$J$35,MATCH(K23,'All Data All States'!$A$3:$A$35))</f>
        <v>5.1329103187279798E-3</v>
      </c>
      <c r="S23" s="47">
        <f>INDEX('All Data All States'!$K$3:$K$35,MATCH(K23,'All Data All States'!$A$3:$A$35))</f>
        <v>0.192</v>
      </c>
    </row>
    <row r="24" spans="1:19" x14ac:dyDescent="0.25">
      <c r="A24" s="16" t="s">
        <v>7</v>
      </c>
      <c r="B24" s="29" t="s">
        <v>52</v>
      </c>
      <c r="C24" s="44">
        <f>INDEX('All Data All States'!$E$3:$E$35,MATCH(A24,'All Data All States'!$A$3:$A$35))</f>
        <v>0.14199999999999999</v>
      </c>
      <c r="D24" s="45">
        <v>8570104910</v>
      </c>
      <c r="E24" s="45">
        <v>8984211</v>
      </c>
      <c r="F24" s="45"/>
      <c r="G24" s="45">
        <f t="shared" si="0"/>
        <v>8984211</v>
      </c>
      <c r="H24" s="46">
        <f>INDEX('All Data All States'!$J$3:$J$35,MATCH(A24,'All Data All States'!$A$3:$A$35))</f>
        <v>4.2178147502960634E-3</v>
      </c>
      <c r="I24" s="47">
        <f>INDEX('All Data All States'!$K$3:$K$35,MATCH(A24,'All Data All States'!$A$3:$A$35))</f>
        <v>0.28799999999999998</v>
      </c>
      <c r="J24" s="33"/>
      <c r="K24" s="16" t="s">
        <v>11</v>
      </c>
      <c r="L24" s="29" t="s">
        <v>41</v>
      </c>
      <c r="M24" s="44">
        <f>INDEX('All Data All States'!$E$3:$E$35,MATCH(K24,'All Data All States'!$A$3:$A$35))</f>
        <v>0.13600000000000001</v>
      </c>
      <c r="N24" s="45">
        <v>9269427483</v>
      </c>
      <c r="O24" s="45">
        <v>157712485</v>
      </c>
      <c r="P24" s="45"/>
      <c r="Q24" s="45">
        <f t="shared" si="1"/>
        <v>157712485</v>
      </c>
      <c r="R24" s="46">
        <f>INDEX('All Data All States'!$J$3:$J$35,MATCH(K24,'All Data All States'!$A$3:$A$35))</f>
        <v>5.6602760742836015E-3</v>
      </c>
      <c r="S24" s="47">
        <f>INDEX('All Data All States'!$K$3:$K$35,MATCH(K24,'All Data All States'!$A$3:$A$35))</f>
        <v>0.19</v>
      </c>
    </row>
    <row r="25" spans="1:19" x14ac:dyDescent="0.25">
      <c r="A25" s="16" t="s">
        <v>29</v>
      </c>
      <c r="B25" s="29" t="s">
        <v>72</v>
      </c>
      <c r="C25" s="44">
        <f>INDEX('All Data All States'!$E$3:$E$35,MATCH(A25,'All Data All States'!$A$3:$A$35))</f>
        <v>0.1237</v>
      </c>
      <c r="D25" s="45">
        <v>8570104910</v>
      </c>
      <c r="E25" s="45">
        <v>8984211</v>
      </c>
      <c r="F25" s="45"/>
      <c r="G25" s="45">
        <f t="shared" si="0"/>
        <v>8984211</v>
      </c>
      <c r="H25" s="46">
        <f>INDEX('All Data All States'!$J$3:$J$35,MATCH(A25,'All Data All States'!$A$3:$A$35))</f>
        <v>7.5831076089633099E-3</v>
      </c>
      <c r="I25" s="47">
        <f>INDEX('All Data All States'!$K$3:$K$35,MATCH(A25,'All Data All States'!$A$3:$A$35))</f>
        <v>0.30299999999999999</v>
      </c>
      <c r="J25" s="33"/>
      <c r="K25" s="16" t="s">
        <v>37</v>
      </c>
      <c r="L25" s="29" t="s">
        <v>44</v>
      </c>
      <c r="M25" s="44">
        <f>INDEX('All Data All States'!$E$3:$E$35,MATCH(K25,'All Data All States'!$A$3:$A$35))</f>
        <v>0.123</v>
      </c>
      <c r="N25" s="45">
        <v>9269427483</v>
      </c>
      <c r="O25" s="45">
        <v>157712485</v>
      </c>
      <c r="P25" s="45"/>
      <c r="Q25" s="45">
        <f t="shared" si="1"/>
        <v>157712485</v>
      </c>
      <c r="R25" s="46">
        <f>INDEX('All Data All States'!$J$3:$J$35,MATCH(K25,'All Data All States'!$A$3:$A$35))</f>
        <v>5.7641673492353262E-3</v>
      </c>
      <c r="S25" s="47">
        <f>INDEX('All Data All States'!$K$3:$K$35,MATCH(K25,'All Data All States'!$A$3:$A$35))</f>
        <v>0.189</v>
      </c>
    </row>
    <row r="26" spans="1:19" x14ac:dyDescent="0.25">
      <c r="A26" s="16" t="s">
        <v>6</v>
      </c>
      <c r="B26" s="29" t="s">
        <v>51</v>
      </c>
      <c r="C26" s="44">
        <f>INDEX('All Data All States'!$E$3:$E$35,MATCH(A26,'All Data All States'!$A$3:$A$35))</f>
        <v>0.1258</v>
      </c>
      <c r="D26" s="45">
        <v>8570104910</v>
      </c>
      <c r="E26" s="45">
        <v>8984211</v>
      </c>
      <c r="F26" s="45"/>
      <c r="G26" s="45">
        <f t="shared" si="0"/>
        <v>8984211</v>
      </c>
      <c r="H26" s="46">
        <f>INDEX('All Data All States'!$J$3:$J$35,MATCH(A26,'All Data All States'!$A$3:$A$35))</f>
        <v>3.885672255372394E-3</v>
      </c>
      <c r="I26" s="47">
        <f>INDEX('All Data All States'!$K$3:$K$35,MATCH(A26,'All Data All States'!$A$3:$A$35))</f>
        <v>0.33200000000000002</v>
      </c>
      <c r="J26" s="33"/>
      <c r="K26" s="16" t="s">
        <v>21</v>
      </c>
      <c r="L26" s="29" t="s">
        <v>51</v>
      </c>
      <c r="M26" s="44">
        <f>INDEX('All Data All States'!$E$3:$E$35,MATCH(K26,'All Data All States'!$A$3:$A$35))</f>
        <v>0.121</v>
      </c>
      <c r="N26" s="45">
        <v>9269427483</v>
      </c>
      <c r="O26" s="45">
        <v>157712485</v>
      </c>
      <c r="P26" s="45"/>
      <c r="Q26" s="45">
        <f t="shared" si="1"/>
        <v>157712485</v>
      </c>
      <c r="R26" s="46">
        <f>INDEX('All Data All States'!$J$3:$J$35,MATCH(K26,'All Data All States'!$A$3:$A$35))</f>
        <v>3.1258860925707662E-3</v>
      </c>
      <c r="S26" s="47">
        <f>INDEX('All Data All States'!$K$3:$K$35,MATCH(K26,'All Data All States'!$A$3:$A$35))</f>
        <v>0.185</v>
      </c>
    </row>
    <row r="27" spans="1:19" x14ac:dyDescent="0.25">
      <c r="A27" s="16" t="s">
        <v>32</v>
      </c>
      <c r="B27" s="29" t="s">
        <v>51</v>
      </c>
      <c r="C27" s="44">
        <f>INDEX('All Data All States'!$E$3:$E$35,MATCH(A27,'All Data All States'!$A$3:$A$35))</f>
        <v>0.13800000000000001</v>
      </c>
      <c r="D27" s="45">
        <v>8570104910</v>
      </c>
      <c r="E27" s="45">
        <v>8984211</v>
      </c>
      <c r="F27" s="45"/>
      <c r="G27" s="45">
        <f t="shared" si="0"/>
        <v>8984211</v>
      </c>
      <c r="H27" s="46">
        <f>INDEX('All Data All States'!$J$3:$J$35,MATCH(A27,'All Data All States'!$A$3:$A$35))</f>
        <v>6.8451530513173389E-3</v>
      </c>
      <c r="I27" s="47">
        <f>INDEX('All Data All States'!$K$3:$K$35,MATCH(A27,'All Data All States'!$A$3:$A$35))</f>
        <v>0.33800000000000002</v>
      </c>
      <c r="J27" s="33"/>
      <c r="K27" s="16" t="s">
        <v>12</v>
      </c>
      <c r="L27" s="29" t="s">
        <v>42</v>
      </c>
      <c r="M27" s="44">
        <f>INDEX('All Data All States'!$E$3:$E$35,MATCH(K27,'All Data All States'!$A$3:$A$35))</f>
        <v>0.13139999999999999</v>
      </c>
      <c r="N27" s="45">
        <v>9269427483</v>
      </c>
      <c r="O27" s="45">
        <v>157712485</v>
      </c>
      <c r="P27" s="45"/>
      <c r="Q27" s="45">
        <f t="shared" si="1"/>
        <v>157712485</v>
      </c>
      <c r="R27" s="46">
        <f>INDEX('All Data All States'!$J$3:$J$35,MATCH(K27,'All Data All States'!$A$3:$A$35))</f>
        <v>3.4027497795908507E-3</v>
      </c>
      <c r="S27" s="47">
        <f>INDEX('All Data All States'!$K$3:$K$35,MATCH(K27,'All Data All States'!$A$3:$A$35))</f>
        <v>0.182</v>
      </c>
    </row>
    <row r="28" spans="1:19" x14ac:dyDescent="0.25">
      <c r="A28" s="16" t="s">
        <v>38</v>
      </c>
      <c r="B28" s="29" t="s">
        <v>69</v>
      </c>
      <c r="C28" s="44">
        <f>INDEX('All Data All States'!$E$3:$E$35,MATCH(A28,'All Data All States'!$A$3:$A$35))</f>
        <v>0.1283</v>
      </c>
      <c r="D28" s="45">
        <v>8570104910</v>
      </c>
      <c r="E28" s="45">
        <v>8984211</v>
      </c>
      <c r="F28" s="45"/>
      <c r="G28" s="45">
        <f t="shared" si="0"/>
        <v>8984211</v>
      </c>
      <c r="H28" s="46">
        <f>INDEX('All Data All States'!$J$3:$J$35,MATCH(A28,'All Data All States'!$A$3:$A$35))</f>
        <v>3.9187510333804857E-3</v>
      </c>
      <c r="I28" s="47">
        <f>INDEX('All Data All States'!$K$3:$K$35,MATCH(A28,'All Data All States'!$A$3:$A$35))</f>
        <v>0.34</v>
      </c>
      <c r="J28" s="33"/>
      <c r="K28" s="16" t="s">
        <v>28</v>
      </c>
      <c r="L28" s="29" t="s">
        <v>63</v>
      </c>
      <c r="M28" s="44">
        <f>INDEX('All Data All States'!$E$3:$E$35,MATCH(K28,'All Data All States'!$A$3:$A$35))</f>
        <v>0.13500000000000001</v>
      </c>
      <c r="N28" s="45">
        <v>9269427483</v>
      </c>
      <c r="O28" s="45">
        <v>157712485</v>
      </c>
      <c r="P28" s="45"/>
      <c r="Q28" s="45">
        <f t="shared" si="1"/>
        <v>157712485</v>
      </c>
      <c r="R28" s="46">
        <f>INDEX('All Data All States'!$J$3:$J$35,MATCH(K28,'All Data All States'!$A$3:$A$35))</f>
        <v>4.2988526397540238E-3</v>
      </c>
      <c r="S28" s="47">
        <f>INDEX('All Data All States'!$K$3:$K$35,MATCH(K28,'All Data All States'!$A$3:$A$35))</f>
        <v>0.155</v>
      </c>
    </row>
    <row r="29" spans="1:19" x14ac:dyDescent="0.25">
      <c r="A29" s="16" t="s">
        <v>23</v>
      </c>
      <c r="B29" s="29" t="s">
        <v>62</v>
      </c>
      <c r="C29" s="44">
        <f>INDEX('All Data All States'!$E$3:$E$35,MATCH(A29,'All Data All States'!$A$3:$A$35))</f>
        <v>0.1285</v>
      </c>
      <c r="D29" s="45">
        <v>8570104910</v>
      </c>
      <c r="E29" s="45">
        <v>8984211</v>
      </c>
      <c r="F29" s="45"/>
      <c r="G29" s="45">
        <f t="shared" si="0"/>
        <v>8984211</v>
      </c>
      <c r="H29" s="46">
        <f>INDEX('All Data All States'!$J$3:$J$35,MATCH(A29,'All Data All States'!$A$3:$A$35))</f>
        <v>5.2725940901208754E-3</v>
      </c>
      <c r="I29" s="47">
        <f>INDEX('All Data All States'!$K$3:$K$35,MATCH(A29,'All Data All States'!$A$3:$A$35))</f>
        <v>0.34499999999999997</v>
      </c>
      <c r="J29" s="33"/>
      <c r="K29" s="16" t="s">
        <v>25</v>
      </c>
      <c r="L29" s="29" t="s">
        <v>51</v>
      </c>
      <c r="M29" s="44">
        <f>INDEX('All Data All States'!$E$3:$E$35,MATCH(K29,'All Data All States'!$A$3:$A$35))</f>
        <v>0.14099999999999999</v>
      </c>
      <c r="N29" s="45">
        <v>9269427483</v>
      </c>
      <c r="O29" s="45">
        <v>157712485</v>
      </c>
      <c r="P29" s="45"/>
      <c r="Q29" s="45">
        <f t="shared" si="1"/>
        <v>157712485</v>
      </c>
      <c r="R29" s="46">
        <f>INDEX('All Data All States'!$J$3:$J$35,MATCH(K29,'All Data All States'!$A$3:$A$35))</f>
        <v>3.2115959716067346E-3</v>
      </c>
      <c r="S29" s="47">
        <f>INDEX('All Data All States'!$K$3:$K$35,MATCH(K29,'All Data All States'!$A$3:$A$35))</f>
        <v>0.13</v>
      </c>
    </row>
    <row r="30" spans="1:19" x14ac:dyDescent="0.25">
      <c r="A30" s="16" t="s">
        <v>22</v>
      </c>
      <c r="B30" s="29" t="s">
        <v>43</v>
      </c>
      <c r="C30" s="44">
        <f>INDEX('All Data All States'!$E$3:$E$35,MATCH(A30,'All Data All States'!$A$3:$A$35))</f>
        <v>0.11700000000000001</v>
      </c>
      <c r="D30" s="45">
        <v>8570104910</v>
      </c>
      <c r="E30" s="45">
        <v>8984211</v>
      </c>
      <c r="F30" s="45"/>
      <c r="G30" s="45">
        <f t="shared" si="0"/>
        <v>8984211</v>
      </c>
      <c r="H30" s="46">
        <f>INDEX('All Data All States'!$J$3:$J$35,MATCH(A30,'All Data All States'!$A$3:$A$35))</f>
        <v>7.2694990567708133E-3</v>
      </c>
      <c r="I30" s="47">
        <f>INDEX('All Data All States'!$K$3:$K$35,MATCH(A30,'All Data All States'!$A$3:$A$35))</f>
        <v>0.35199999999999998</v>
      </c>
      <c r="J30" s="33"/>
      <c r="K30" s="16" t="s">
        <v>24</v>
      </c>
      <c r="L30" s="29" t="s">
        <v>71</v>
      </c>
      <c r="M30" s="44">
        <f>INDEX('All Data All States'!$E$3:$E$35,MATCH(K30,'All Data All States'!$A$3:$A$35))</f>
        <v>0.14499999999999999</v>
      </c>
      <c r="N30" s="45">
        <v>9269427483</v>
      </c>
      <c r="O30" s="45">
        <v>157712485</v>
      </c>
      <c r="P30" s="45"/>
      <c r="Q30" s="45">
        <f t="shared" si="1"/>
        <v>157712485</v>
      </c>
      <c r="R30" s="46">
        <f>INDEX('All Data All States'!$J$3:$J$35,MATCH(K30,'All Data All States'!$A$3:$A$35))</f>
        <v>1.3853135954700734E-3</v>
      </c>
      <c r="S30" s="47">
        <f>INDEX('All Data All States'!$K$3:$K$35,MATCH(K30,'All Data All States'!$A$3:$A$35))</f>
        <v>0.126</v>
      </c>
    </row>
    <row r="31" spans="1:19" x14ac:dyDescent="0.25">
      <c r="A31" s="16" t="s">
        <v>36</v>
      </c>
      <c r="B31" s="29" t="s">
        <v>68</v>
      </c>
      <c r="C31" s="44">
        <f>INDEX('All Data All States'!$E$3:$E$35,MATCH(A31,'All Data All States'!$A$3:$A$35))</f>
        <v>0.126</v>
      </c>
      <c r="D31" s="45">
        <v>8570104910</v>
      </c>
      <c r="E31" s="45">
        <v>8984211</v>
      </c>
      <c r="F31" s="45"/>
      <c r="G31" s="45">
        <f t="shared" si="0"/>
        <v>8984211</v>
      </c>
      <c r="H31" s="46">
        <f>INDEX('All Data All States'!$J$3:$J$35,MATCH(A31,'All Data All States'!$A$3:$A$35))</f>
        <v>4.0234486243401792E-3</v>
      </c>
      <c r="I31" s="47">
        <f>INDEX('All Data All States'!$K$3:$K$35,MATCH(A31,'All Data All States'!$A$3:$A$35))</f>
        <v>0.35499999999999998</v>
      </c>
      <c r="J31" s="33"/>
      <c r="K31" s="16" t="s">
        <v>8</v>
      </c>
      <c r="L31" s="29" t="s">
        <v>75</v>
      </c>
      <c r="M31" s="44">
        <f>INDEX('All Data All States'!$E$3:$E$35,MATCH(K31,'All Data All States'!$A$3:$A$35))</f>
        <v>0.1426</v>
      </c>
      <c r="N31" s="45">
        <v>9269427483</v>
      </c>
      <c r="O31" s="45">
        <v>157712485</v>
      </c>
      <c r="P31" s="45"/>
      <c r="Q31" s="45">
        <f t="shared" si="1"/>
        <v>157712485</v>
      </c>
      <c r="R31" s="46">
        <f>INDEX('All Data All States'!$J$3:$J$35,MATCH(K31,'All Data All States'!$A$3:$A$35))</f>
        <v>3.8809630944909414E-3</v>
      </c>
      <c r="S31" s="47">
        <f>INDEX('All Data All States'!$K$3:$K$35,MATCH(K31,'All Data All States'!$A$3:$A$35))</f>
        <v>0.111</v>
      </c>
    </row>
    <row r="32" spans="1:19" x14ac:dyDescent="0.25">
      <c r="A32" s="16" t="s">
        <v>19</v>
      </c>
      <c r="B32" s="29" t="s">
        <v>59</v>
      </c>
      <c r="C32" s="44">
        <f>INDEX('All Data All States'!$E$3:$E$35,MATCH(A32,'All Data All States'!$A$3:$A$35))</f>
        <v>0.1197</v>
      </c>
      <c r="D32" s="45">
        <v>8570104910</v>
      </c>
      <c r="E32" s="45">
        <v>8984211</v>
      </c>
      <c r="F32" s="45"/>
      <c r="G32" s="45">
        <f t="shared" si="0"/>
        <v>8984211</v>
      </c>
      <c r="H32" s="46">
        <f>INDEX('All Data All States'!$J$3:$J$35,MATCH(A32,'All Data All States'!$A$3:$A$35))</f>
        <v>3.877529908919825E-3</v>
      </c>
      <c r="I32" s="47">
        <f>INDEX('All Data All States'!$K$3:$K$35,MATCH(A32,'All Data All States'!$A$3:$A$35))</f>
        <v>0.36499999999999999</v>
      </c>
      <c r="J32" s="33"/>
      <c r="K32" s="16" t="s">
        <v>14</v>
      </c>
      <c r="L32" s="29" t="s">
        <v>54</v>
      </c>
      <c r="M32" s="44">
        <f>INDEX('All Data All States'!$E$3:$E$35,MATCH(K32,'All Data All States'!$A$3:$A$35))</f>
        <v>0.12</v>
      </c>
      <c r="N32" s="45">
        <v>9269427483</v>
      </c>
      <c r="O32" s="45">
        <v>157712485</v>
      </c>
      <c r="P32" s="45"/>
      <c r="Q32" s="45">
        <f t="shared" si="1"/>
        <v>157712485</v>
      </c>
      <c r="R32" s="46">
        <f>INDEX('All Data All States'!$J$3:$J$35,MATCH(K32,'All Data All States'!$A$3:$A$35))</f>
        <v>3.1857422302881298E-3</v>
      </c>
      <c r="S32" s="47">
        <f>INDEX('All Data All States'!$K$3:$K$35,MATCH(K32,'All Data All States'!$A$3:$A$35))</f>
        <v>0.10100000000000001</v>
      </c>
    </row>
    <row r="33" spans="1:19" x14ac:dyDescent="0.25">
      <c r="A33" s="16" t="s">
        <v>33</v>
      </c>
      <c r="B33" s="29" t="s">
        <v>65</v>
      </c>
      <c r="C33" s="44">
        <f>INDEX('All Data All States'!$E$3:$E$35,MATCH(A33,'All Data All States'!$A$3:$A$35))</f>
        <v>0.1148</v>
      </c>
      <c r="D33" s="45">
        <v>8570104910</v>
      </c>
      <c r="E33" s="45">
        <v>8984211</v>
      </c>
      <c r="F33" s="45"/>
      <c r="G33" s="45">
        <f t="shared" si="0"/>
        <v>8984211</v>
      </c>
      <c r="H33" s="46">
        <f>INDEX('All Data All States'!$J$3:$J$35,MATCH(A33,'All Data All States'!$A$3:$A$35))</f>
        <v>1.5642526085606748E-2</v>
      </c>
      <c r="I33" s="47">
        <f>INDEX('All Data All States'!$K$3:$K$35,MATCH(A33,'All Data All States'!$A$3:$A$35))</f>
        <v>0.38100000000000001</v>
      </c>
      <c r="J33" s="33"/>
      <c r="K33" s="16" t="s">
        <v>35</v>
      </c>
      <c r="L33" s="29" t="s">
        <v>67</v>
      </c>
      <c r="M33" s="44">
        <f>INDEX('All Data All States'!$E$3:$E$35,MATCH(K33,'All Data All States'!$A$3:$A$35))</f>
        <v>0.1229</v>
      </c>
      <c r="N33" s="45">
        <v>9269427483</v>
      </c>
      <c r="O33" s="45">
        <v>157712485</v>
      </c>
      <c r="P33" s="45"/>
      <c r="Q33" s="45">
        <f t="shared" si="1"/>
        <v>157712485</v>
      </c>
      <c r="R33" s="46">
        <f>INDEX('All Data All States'!$J$3:$J$35,MATCH(K33,'All Data All States'!$A$3:$A$35))</f>
        <v>1.0051212841958594E-3</v>
      </c>
      <c r="S33" s="47">
        <f>INDEX('All Data All States'!$K$3:$K$35,MATCH(K33,'All Data All States'!$A$3:$A$35))</f>
        <v>0.08</v>
      </c>
    </row>
    <row r="34" spans="1:19" x14ac:dyDescent="0.25">
      <c r="A34" s="16" t="s">
        <v>16</v>
      </c>
      <c r="B34" s="29" t="s">
        <v>56</v>
      </c>
      <c r="C34" s="44">
        <f>INDEX('All Data All States'!$E$3:$E$35,MATCH(A34,'All Data All States'!$A$3:$A$35))</f>
        <v>0.105</v>
      </c>
      <c r="D34" s="45">
        <v>8570104910</v>
      </c>
      <c r="E34" s="45">
        <v>8984211</v>
      </c>
      <c r="F34" s="45"/>
      <c r="G34" s="45">
        <f t="shared" si="0"/>
        <v>8984211</v>
      </c>
      <c r="H34" s="46">
        <f>INDEX('All Data All States'!$J$3:$J$35,MATCH(A34,'All Data All States'!$A$3:$A$35))</f>
        <v>6.2085325132648275E-3</v>
      </c>
      <c r="I34" s="47">
        <f>INDEX('All Data All States'!$K$3:$K$35,MATCH(A34,'All Data All States'!$A$3:$A$35))</f>
        <v>0.44800000000000001</v>
      </c>
      <c r="J34" s="33"/>
      <c r="K34" s="16" t="s">
        <v>13</v>
      </c>
      <c r="L34" s="29" t="s">
        <v>53</v>
      </c>
      <c r="M34" s="44">
        <f>INDEX('All Data All States'!$E$3:$E$35,MATCH(K34,'All Data All States'!$A$3:$A$35))</f>
        <v>0.1283</v>
      </c>
      <c r="N34" s="45">
        <v>9269427483</v>
      </c>
      <c r="O34" s="45">
        <v>157712485</v>
      </c>
      <c r="P34" s="45"/>
      <c r="Q34" s="45">
        <f t="shared" si="1"/>
        <v>157712485</v>
      </c>
      <c r="R34" s="46">
        <f>INDEX('All Data All States'!$J$3:$J$35,MATCH(K34,'All Data All States'!$A$3:$A$35))</f>
        <v>1.3447430463229436E-3</v>
      </c>
      <c r="S34" s="47">
        <f>INDEX('All Data All States'!$K$3:$K$35,MATCH(K34,'All Data All States'!$A$3:$A$35))</f>
        <v>1E-3</v>
      </c>
    </row>
    <row r="35" spans="1:19" x14ac:dyDescent="0.25">
      <c r="A35" s="16" t="s">
        <v>26</v>
      </c>
      <c r="B35" s="29" t="s">
        <v>61</v>
      </c>
      <c r="C35" s="44">
        <f>INDEX('All Data All States'!$E$3:$E$35,MATCH(A35,'All Data All States'!$A$3:$A$35))</f>
        <v>0.13200000000000001</v>
      </c>
      <c r="D35" s="45">
        <v>8570104910</v>
      </c>
      <c r="E35" s="45">
        <v>8984211</v>
      </c>
      <c r="F35" s="45"/>
      <c r="G35" s="45">
        <f t="shared" si="0"/>
        <v>8984211</v>
      </c>
      <c r="H35" s="46">
        <f>INDEX('All Data All States'!$J$3:$J$35,MATCH(A35,'All Data All States'!$A$3:$A$35))</f>
        <v>1.7014263857098238E-2</v>
      </c>
      <c r="I35" s="47">
        <f>INDEX('All Data All States'!$K$3:$K$35,MATCH(A35,'All Data All States'!$A$3:$A$35))</f>
        <v>0.53400000000000003</v>
      </c>
      <c r="J35" s="33"/>
      <c r="K35" s="16" t="s">
        <v>31</v>
      </c>
      <c r="L35" s="29" t="s">
        <v>64</v>
      </c>
      <c r="M35" s="44">
        <f>INDEX('All Data All States'!$E$3:$E$35,MATCH(K35,'All Data All States'!$A$3:$A$35))</f>
        <v>0.13300000000000001</v>
      </c>
      <c r="N35" s="45">
        <v>9269427483</v>
      </c>
      <c r="O35" s="45">
        <v>157712485</v>
      </c>
      <c r="P35" s="45"/>
      <c r="Q35" s="45">
        <f t="shared" si="1"/>
        <v>157712485</v>
      </c>
      <c r="R35" s="46">
        <f>INDEX('All Data All States'!$J$3:$J$35,MATCH(K35,'All Data All States'!$A$3:$A$35))</f>
        <v>1.0483198390625068E-3</v>
      </c>
      <c r="S35" s="47">
        <f>INDEX('All Data All States'!$K$3:$K$35,MATCH(K35,'All Data All States'!$A$3:$A$35))</f>
        <v>0</v>
      </c>
    </row>
  </sheetData>
  <sortState ref="K3:S35">
    <sortCondition descending="1" ref="S3:S35"/>
  </sortState>
  <pageMargins left="0.7" right="0.7" top="0.75" bottom="0.75" header="0.3" footer="0.3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"/>
  <sheetViews>
    <sheetView workbookViewId="0">
      <selection activeCell="K22" sqref="K22"/>
    </sheetView>
  </sheetViews>
  <sheetFormatPr defaultColWidth="8.85546875" defaultRowHeight="15" x14ac:dyDescent="0.25"/>
  <cols>
    <col min="1" max="1" width="15.28515625" bestFit="1" customWidth="1"/>
    <col min="2" max="2" width="11.140625" bestFit="1" customWidth="1"/>
    <col min="3" max="3" width="10.28515625" bestFit="1" customWidth="1"/>
    <col min="4" max="7" width="0" hidden="1" customWidth="1"/>
    <col min="8" max="8" width="9.7109375" bestFit="1" customWidth="1"/>
    <col min="9" max="9" width="11.42578125" bestFit="1" customWidth="1"/>
    <col min="11" max="11" width="15.28515625" bestFit="1" customWidth="1"/>
    <col min="12" max="12" width="11.140625" bestFit="1" customWidth="1"/>
    <col min="13" max="13" width="10.28515625" bestFit="1" customWidth="1"/>
    <col min="14" max="17" width="0" hidden="1" customWidth="1"/>
    <col min="18" max="18" width="9.7109375" bestFit="1" customWidth="1"/>
    <col min="19" max="19" width="11.42578125" bestFit="1" customWidth="1"/>
  </cols>
  <sheetData>
    <row r="1" spans="1:19" x14ac:dyDescent="0.25">
      <c r="A1" s="34" t="s">
        <v>88</v>
      </c>
      <c r="B1" s="35"/>
      <c r="C1" s="35"/>
      <c r="D1" s="35"/>
      <c r="E1" s="35"/>
      <c r="F1" s="35"/>
      <c r="G1" s="35"/>
      <c r="H1" s="35"/>
      <c r="I1" s="36"/>
      <c r="J1" s="1"/>
      <c r="K1" s="34" t="s">
        <v>89</v>
      </c>
      <c r="L1" s="35"/>
      <c r="M1" s="35"/>
      <c r="N1" s="35"/>
      <c r="O1" s="35"/>
      <c r="P1" s="35"/>
      <c r="Q1" s="35"/>
      <c r="R1" s="35"/>
      <c r="S1" s="36"/>
    </row>
    <row r="2" spans="1:19" x14ac:dyDescent="0.25">
      <c r="A2" s="20" t="s">
        <v>0</v>
      </c>
      <c r="B2" s="20" t="s">
        <v>73</v>
      </c>
      <c r="C2" s="22" t="s">
        <v>77</v>
      </c>
      <c r="D2" s="23" t="s">
        <v>1</v>
      </c>
      <c r="E2" s="24" t="s">
        <v>3</v>
      </c>
      <c r="F2" s="25" t="s">
        <v>76</v>
      </c>
      <c r="G2" s="26" t="s">
        <v>49</v>
      </c>
      <c r="H2" s="27" t="s">
        <v>4</v>
      </c>
      <c r="I2" s="27" t="s">
        <v>81</v>
      </c>
      <c r="J2" s="33"/>
      <c r="K2" s="20" t="s">
        <v>0</v>
      </c>
      <c r="L2" s="20" t="s">
        <v>73</v>
      </c>
      <c r="M2" s="22" t="s">
        <v>77</v>
      </c>
      <c r="N2" s="23" t="s">
        <v>1</v>
      </c>
      <c r="O2" s="24" t="s">
        <v>3</v>
      </c>
      <c r="P2" s="25" t="s">
        <v>76</v>
      </c>
      <c r="Q2" s="26" t="s">
        <v>49</v>
      </c>
      <c r="R2" s="27" t="s">
        <v>4</v>
      </c>
      <c r="S2" s="27" t="s">
        <v>81</v>
      </c>
    </row>
    <row r="3" spans="1:19" x14ac:dyDescent="0.25">
      <c r="A3" s="42" t="str">
        <f>'By Rate of Return'!A3</f>
        <v>Indiana</v>
      </c>
      <c r="B3" s="42" t="str">
        <f>'By Rate of Return'!B3</f>
        <v>INPRS</v>
      </c>
      <c r="C3" s="59">
        <f>'By Rate of Return'!C3</f>
        <v>0.105</v>
      </c>
      <c r="D3" s="59">
        <f>'By Rate of Return'!D3</f>
        <v>30197152000</v>
      </c>
      <c r="E3" s="59">
        <f>'By Rate of Return'!E3</f>
        <v>187480000</v>
      </c>
      <c r="F3" s="59">
        <f>'By Rate of Return'!F3</f>
        <v>0</v>
      </c>
      <c r="G3" s="59">
        <f>'By Rate of Return'!G3</f>
        <v>187480000</v>
      </c>
      <c r="H3" s="59">
        <f>'By Rate of Return'!H3</f>
        <v>6.2085325132648275E-3</v>
      </c>
      <c r="I3" s="59">
        <f>'By Rate of Return'!I3</f>
        <v>0.44800000000000001</v>
      </c>
      <c r="J3" s="33"/>
      <c r="K3" s="60" t="str">
        <f>'By Rate of Return'!K3</f>
        <v>South Dakota</v>
      </c>
      <c r="L3" s="60" t="str">
        <f>'By Rate of Return'!L3</f>
        <v>SDRS</v>
      </c>
      <c r="M3" s="59">
        <f>'By Rate of Return'!M3</f>
        <v>0.16200000000000001</v>
      </c>
      <c r="N3" s="59">
        <f>'By Rate of Return'!N3</f>
        <v>10607554492</v>
      </c>
      <c r="O3" s="59">
        <f>'By Rate of Return'!O3</f>
        <v>33653389</v>
      </c>
      <c r="P3" s="59">
        <f>'By Rate of Return'!P3</f>
        <v>0</v>
      </c>
      <c r="Q3" s="59">
        <f>'By Rate of Return'!Q3</f>
        <v>33653389</v>
      </c>
      <c r="R3" s="59">
        <f>'By Rate of Return'!R3</f>
        <v>3.1725869544559676E-3</v>
      </c>
      <c r="S3" s="59">
        <f>'By Rate of Return'!S3</f>
        <v>0.24299999999999999</v>
      </c>
    </row>
    <row r="4" spans="1:19" x14ac:dyDescent="0.25">
      <c r="A4" s="42" t="str">
        <f>'By Rate of Return'!A4</f>
        <v>South Carolina</v>
      </c>
      <c r="B4" s="42" t="str">
        <f>'By Rate of Return'!B4</f>
        <v>PEBA</v>
      </c>
      <c r="C4" s="59">
        <f>'By Rate of Return'!C4</f>
        <v>0.1148</v>
      </c>
      <c r="D4" s="59">
        <f>'By Rate of Return'!D4</f>
        <v>29927711000</v>
      </c>
      <c r="E4" s="59">
        <f>'By Rate of Return'!E4</f>
        <v>468145000</v>
      </c>
      <c r="F4" s="59">
        <f>'By Rate of Return'!F4</f>
        <v>0</v>
      </c>
      <c r="G4" s="59">
        <f>'By Rate of Return'!G4</f>
        <v>468145000</v>
      </c>
      <c r="H4" s="59">
        <f>'By Rate of Return'!H4</f>
        <v>1.5642526085606748E-2</v>
      </c>
      <c r="I4" s="59">
        <f>'By Rate of Return'!I4</f>
        <v>0.38100000000000001</v>
      </c>
      <c r="J4" s="33"/>
      <c r="K4" s="60" t="str">
        <f>'By Rate of Return'!K4</f>
        <v>Minnesota</v>
      </c>
      <c r="L4" s="60" t="str">
        <f>'By Rate of Return'!L4</f>
        <v>MNPERA</v>
      </c>
      <c r="M4" s="59">
        <f>'By Rate of Return'!M4</f>
        <v>0.14499999999999999</v>
      </c>
      <c r="N4" s="59">
        <f>'By Rate of Return'!N4</f>
        <v>26148592000</v>
      </c>
      <c r="O4" s="59">
        <f>'By Rate of Return'!O4</f>
        <v>36224000</v>
      </c>
      <c r="P4" s="59">
        <f>'By Rate of Return'!P4</f>
        <v>0</v>
      </c>
      <c r="Q4" s="59">
        <f>'By Rate of Return'!Q4</f>
        <v>36224000</v>
      </c>
      <c r="R4" s="59">
        <f>'By Rate of Return'!R4</f>
        <v>1.3853135954700734E-3</v>
      </c>
      <c r="S4" s="59">
        <f>'By Rate of Return'!S4</f>
        <v>0.126</v>
      </c>
    </row>
    <row r="5" spans="1:19" x14ac:dyDescent="0.25">
      <c r="A5" s="42" t="str">
        <f>'By Rate of Return'!A5</f>
        <v>Maryland</v>
      </c>
      <c r="B5" s="42" t="str">
        <f>'By Rate of Return'!B5</f>
        <v>SRPS</v>
      </c>
      <c r="C5" s="59">
        <f>'By Rate of Return'!C5</f>
        <v>0.11700000000000001</v>
      </c>
      <c r="D5" s="59">
        <f>'By Rate of Return'!D5</f>
        <v>45339988000</v>
      </c>
      <c r="E5" s="59">
        <f>'By Rate of Return'!E5</f>
        <v>272584000</v>
      </c>
      <c r="F5" s="59">
        <f>'By Rate of Return'!F5</f>
        <v>57015000</v>
      </c>
      <c r="G5" s="59">
        <f>'By Rate of Return'!G5</f>
        <v>329599000</v>
      </c>
      <c r="H5" s="59">
        <f>'By Rate of Return'!H5</f>
        <v>7.2694990567708133E-3</v>
      </c>
      <c r="I5" s="59">
        <f>'By Rate of Return'!I5</f>
        <v>0.35199999999999998</v>
      </c>
      <c r="J5" s="33"/>
      <c r="K5" s="60" t="str">
        <f>'By Rate of Return'!K5</f>
        <v>Arkansas</v>
      </c>
      <c r="L5" s="60" t="str">
        <f>'By Rate of Return'!L5</f>
        <v>ASRPS</v>
      </c>
      <c r="M5" s="59">
        <f>'By Rate of Return'!M5</f>
        <v>0.1426</v>
      </c>
      <c r="N5" s="59">
        <f>'By Rate of Return'!N5</f>
        <v>7531189627</v>
      </c>
      <c r="O5" s="59">
        <f>'By Rate of Return'!O5</f>
        <v>29228269</v>
      </c>
      <c r="P5" s="59">
        <f>'By Rate of Return'!P5</f>
        <v>0</v>
      </c>
      <c r="Q5" s="59">
        <f>'By Rate of Return'!Q5</f>
        <v>29228269</v>
      </c>
      <c r="R5" s="59">
        <f>'By Rate of Return'!R5</f>
        <v>3.8809630944909414E-3</v>
      </c>
      <c r="S5" s="59">
        <f>'By Rate of Return'!S5</f>
        <v>0.111</v>
      </c>
    </row>
    <row r="6" spans="1:19" x14ac:dyDescent="0.25">
      <c r="A6" s="42" t="str">
        <f>'By Rate of Return'!A6</f>
        <v>Kentucky</v>
      </c>
      <c r="B6" s="42" t="str">
        <f>'By Rate of Return'!B6</f>
        <v>KRS</v>
      </c>
      <c r="C6" s="59">
        <f>'By Rate of Return'!C6</f>
        <v>0.1197</v>
      </c>
      <c r="D6" s="59">
        <f>'By Rate of Return'!D6</f>
        <v>16170298000</v>
      </c>
      <c r="E6" s="59">
        <f>'By Rate of Return'!E6</f>
        <v>62363000</v>
      </c>
      <c r="F6" s="59">
        <f>'By Rate of Return'!F6</f>
        <v>0</v>
      </c>
      <c r="G6" s="59">
        <f>'By Rate of Return'!G6</f>
        <v>62363000</v>
      </c>
      <c r="H6" s="59">
        <f>'By Rate of Return'!H6</f>
        <v>3.877529908919825E-3</v>
      </c>
      <c r="I6" s="59">
        <f>'By Rate of Return'!I6</f>
        <v>0.36499999999999999</v>
      </c>
      <c r="J6" s="33"/>
      <c r="K6" s="60" t="str">
        <f>'By Rate of Return'!K6</f>
        <v>Arizona</v>
      </c>
      <c r="L6" s="60" t="str">
        <f>'By Rate of Return'!L6</f>
        <v>ASRS</v>
      </c>
      <c r="M6" s="59">
        <f>'By Rate of Return'!M6</f>
        <v>0.14199999999999999</v>
      </c>
      <c r="N6" s="59">
        <f>'By Rate of Return'!N6</f>
        <v>35535463000</v>
      </c>
      <c r="O6" s="59">
        <f>'By Rate of Return'!O6</f>
        <v>149882000</v>
      </c>
      <c r="P6" s="59">
        <f>'By Rate of Return'!P6</f>
        <v>0</v>
      </c>
      <c r="Q6" s="59">
        <f>'By Rate of Return'!Q6</f>
        <v>149882000</v>
      </c>
      <c r="R6" s="59">
        <f>'By Rate of Return'!R6</f>
        <v>4.2178147502960634E-3</v>
      </c>
      <c r="S6" s="59">
        <f>'By Rate of Return'!S6</f>
        <v>0.28799999999999998</v>
      </c>
    </row>
    <row r="7" spans="1:19" x14ac:dyDescent="0.25">
      <c r="A7" s="42" t="str">
        <f>'By Rate of Return'!A7</f>
        <v>Idaho</v>
      </c>
      <c r="B7" s="42" t="str">
        <f>'By Rate of Return'!B7</f>
        <v>PERSI</v>
      </c>
      <c r="C7" s="59">
        <f>'By Rate of Return'!C7</f>
        <v>0.12</v>
      </c>
      <c r="D7" s="59">
        <f>'By Rate of Return'!D7</f>
        <v>15254495338</v>
      </c>
      <c r="E7" s="59">
        <f>'By Rate of Return'!E7</f>
        <v>48596890</v>
      </c>
      <c r="F7" s="59">
        <f>'By Rate of Return'!F7</f>
        <v>0</v>
      </c>
      <c r="G7" s="59">
        <f>'By Rate of Return'!G7</f>
        <v>48596890</v>
      </c>
      <c r="H7" s="59">
        <f>'By Rate of Return'!H7</f>
        <v>3.1857422302881298E-3</v>
      </c>
      <c r="I7" s="59">
        <f>'By Rate of Return'!I7</f>
        <v>0.10100000000000001</v>
      </c>
      <c r="J7" s="33"/>
      <c r="K7" s="60" t="str">
        <f>'By Rate of Return'!K7</f>
        <v>Louisiana</v>
      </c>
      <c r="L7" s="60" t="str">
        <f>'By Rate of Return'!L7</f>
        <v>LASERS</v>
      </c>
      <c r="M7" s="59">
        <f>'By Rate of Return'!M7</f>
        <v>0.14099999999999999</v>
      </c>
      <c r="N7" s="59">
        <f>'By Rate of Return'!N7</f>
        <v>11624853426</v>
      </c>
      <c r="O7" s="59">
        <f>'By Rate of Return'!O7</f>
        <v>74834739</v>
      </c>
      <c r="P7" s="59">
        <f>'By Rate of Return'!P7</f>
        <v>0</v>
      </c>
      <c r="Q7" s="59">
        <f>'By Rate of Return'!Q7</f>
        <v>74834739</v>
      </c>
      <c r="R7" s="59">
        <f>'By Rate of Return'!R7</f>
        <v>6.4374780702718855E-3</v>
      </c>
      <c r="S7" s="59">
        <f>'By Rate of Return'!S7</f>
        <v>0.22</v>
      </c>
    </row>
    <row r="8" spans="1:19" x14ac:dyDescent="0.25">
      <c r="A8" s="42" t="str">
        <f>'By Rate of Return'!A8</f>
        <v>Maine</v>
      </c>
      <c r="B8" s="42" t="str">
        <f>'By Rate of Return'!B8</f>
        <v>PERS</v>
      </c>
      <c r="C8" s="59">
        <f>'By Rate of Return'!C8</f>
        <v>0.121</v>
      </c>
      <c r="D8" s="59">
        <f>'By Rate of Return'!D8</f>
        <v>13216050034</v>
      </c>
      <c r="E8" s="59">
        <f>'By Rate of Return'!E8</f>
        <v>41311867</v>
      </c>
      <c r="F8" s="59">
        <f>'By Rate of Return'!F8</f>
        <v>0</v>
      </c>
      <c r="G8" s="59">
        <f>'By Rate of Return'!G8</f>
        <v>41311867</v>
      </c>
      <c r="H8" s="59">
        <f>'By Rate of Return'!H8</f>
        <v>3.1258860925707662E-3</v>
      </c>
      <c r="I8" s="59">
        <f>'By Rate of Return'!I8</f>
        <v>0.185</v>
      </c>
      <c r="J8" s="33"/>
      <c r="K8" s="60" t="str">
        <f>'By Rate of Return'!K8</f>
        <v>Mississippi</v>
      </c>
      <c r="L8" s="60" t="str">
        <f>'By Rate of Return'!L8</f>
        <v>PERS</v>
      </c>
      <c r="M8" s="59">
        <f>'By Rate of Return'!M8</f>
        <v>0.14099999999999999</v>
      </c>
      <c r="N8" s="59">
        <f>'By Rate of Return'!N8</f>
        <v>26992598000</v>
      </c>
      <c r="O8" s="59">
        <f>'By Rate of Return'!O8</f>
        <v>82861464</v>
      </c>
      <c r="P8" s="59">
        <f>'By Rate of Return'!P8</f>
        <v>3857855</v>
      </c>
      <c r="Q8" s="59">
        <f>'By Rate of Return'!Q8</f>
        <v>86719319</v>
      </c>
      <c r="R8" s="59">
        <f>'By Rate of Return'!R8</f>
        <v>3.2115959716067346E-3</v>
      </c>
      <c r="S8" s="59">
        <f>'By Rate of Return'!S8</f>
        <v>0.13</v>
      </c>
    </row>
    <row r="9" spans="1:19" x14ac:dyDescent="0.25">
      <c r="A9" s="42" t="str">
        <f>'By Rate of Return'!A9</f>
        <v>Tennessee</v>
      </c>
      <c r="B9" s="42" t="str">
        <f>'By Rate of Return'!B9</f>
        <v>TCRS</v>
      </c>
      <c r="C9" s="59">
        <f>'By Rate of Return'!C9</f>
        <v>0.1229</v>
      </c>
      <c r="D9" s="59">
        <f>'By Rate of Return'!D9</f>
        <v>42905157495</v>
      </c>
      <c r="E9" s="59">
        <f>'By Rate of Return'!E9</f>
        <v>43124887</v>
      </c>
      <c r="F9" s="59">
        <f>'By Rate of Return'!F9</f>
        <v>0</v>
      </c>
      <c r="G9" s="59">
        <f>'By Rate of Return'!G9</f>
        <v>43124887</v>
      </c>
      <c r="H9" s="59">
        <f>'By Rate of Return'!H9</f>
        <v>1.0051212841958594E-3</v>
      </c>
      <c r="I9" s="59">
        <f>'By Rate of Return'!I9</f>
        <v>0.08</v>
      </c>
      <c r="J9" s="33"/>
      <c r="K9" s="60" t="str">
        <f>'By Rate of Return'!K9</f>
        <v>Kansas</v>
      </c>
      <c r="L9" s="60" t="str">
        <f>'By Rate of Return'!L9</f>
        <v>KPERS</v>
      </c>
      <c r="M9" s="59">
        <f>'By Rate of Return'!M9</f>
        <v>0.14000000000000001</v>
      </c>
      <c r="N9" s="59">
        <f>'By Rate of Return'!N9</f>
        <v>16575660909</v>
      </c>
      <c r="O9" s="59">
        <f>'By Rate of Return'!O9</f>
        <v>51653134</v>
      </c>
      <c r="P9" s="59">
        <f>'By Rate of Return'!P9</f>
        <v>0</v>
      </c>
      <c r="Q9" s="59">
        <f>'By Rate of Return'!Q9</f>
        <v>51653134</v>
      </c>
      <c r="R9" s="59">
        <f>'By Rate of Return'!R9</f>
        <v>3.1162035881147983E-3</v>
      </c>
      <c r="S9" s="59">
        <f>'By Rate of Return'!S9</f>
        <v>0.249</v>
      </c>
    </row>
    <row r="10" spans="1:19" x14ac:dyDescent="0.25">
      <c r="A10" s="42" t="str">
        <f>'By Rate of Return'!A10</f>
        <v>Illinois</v>
      </c>
      <c r="B10" s="42" t="str">
        <f>'By Rate of Return'!B10</f>
        <v>SRS</v>
      </c>
      <c r="C10" s="59">
        <f>'By Rate of Return'!C10</f>
        <v>0.123</v>
      </c>
      <c r="D10" s="59">
        <f>'By Rate of Return'!D10</f>
        <v>14581566241</v>
      </c>
      <c r="E10" s="59">
        <f>'By Rate of Return'!E10</f>
        <v>42800000</v>
      </c>
      <c r="F10" s="59">
        <f>'By Rate of Return'!F10</f>
        <v>0</v>
      </c>
      <c r="G10" s="59">
        <f>'By Rate of Return'!G10</f>
        <v>42800000</v>
      </c>
      <c r="H10" s="59">
        <f>'By Rate of Return'!H10</f>
        <v>2.9352128085977673E-3</v>
      </c>
      <c r="I10" s="59">
        <f>'By Rate of Return'!I10</f>
        <v>0.27500000000000002</v>
      </c>
      <c r="J10" s="33"/>
      <c r="K10" s="60" t="str">
        <f>'By Rate of Return'!K10</f>
        <v>Oregon</v>
      </c>
      <c r="L10" s="60" t="str">
        <f>'By Rate of Return'!L10</f>
        <v>PERS</v>
      </c>
      <c r="M10" s="59">
        <f>'By Rate of Return'!M10</f>
        <v>0.13800000000000001</v>
      </c>
      <c r="N10" s="59">
        <f>'By Rate of Return'!N10</f>
        <v>73728185070</v>
      </c>
      <c r="O10" s="59">
        <f>'By Rate of Return'!O10</f>
        <v>504680711</v>
      </c>
      <c r="P10" s="59">
        <f>'By Rate of Return'!P10</f>
        <v>0</v>
      </c>
      <c r="Q10" s="59">
        <f>'By Rate of Return'!Q10</f>
        <v>504680711</v>
      </c>
      <c r="R10" s="59">
        <f>'By Rate of Return'!R10</f>
        <v>6.8451530513173389E-3</v>
      </c>
      <c r="S10" s="59">
        <f>'By Rate of Return'!S10</f>
        <v>0.33800000000000002</v>
      </c>
    </row>
    <row r="11" spans="1:19" x14ac:dyDescent="0.25">
      <c r="A11" s="42" t="str">
        <f>'By Rate of Return'!A11</f>
        <v>Virginia</v>
      </c>
      <c r="B11" s="42" t="str">
        <f>'By Rate of Return'!B11</f>
        <v>VRS</v>
      </c>
      <c r="C11" s="59">
        <f>'By Rate of Return'!C11</f>
        <v>0.123</v>
      </c>
      <c r="D11" s="59">
        <f>'By Rate of Return'!D11</f>
        <v>62208636000</v>
      </c>
      <c r="E11" s="59">
        <f>'By Rate of Return'!E11</f>
        <v>358581000</v>
      </c>
      <c r="F11" s="59">
        <f>'By Rate of Return'!F11</f>
        <v>0</v>
      </c>
      <c r="G11" s="59">
        <f>'By Rate of Return'!G11</f>
        <v>358581000</v>
      </c>
      <c r="H11" s="59">
        <f>'By Rate of Return'!H11</f>
        <v>5.7641673492353262E-3</v>
      </c>
      <c r="I11" s="59">
        <f>'By Rate of Return'!I11</f>
        <v>0.189</v>
      </c>
      <c r="J11" s="33"/>
      <c r="K11" s="60" t="str">
        <f>'By Rate of Return'!K11</f>
        <v>Delaware</v>
      </c>
      <c r="L11" s="60" t="str">
        <f>'By Rate of Return'!L11</f>
        <v>DPERS</v>
      </c>
      <c r="M11" s="59">
        <f>'By Rate of Return'!M11</f>
        <v>0.13600000000000001</v>
      </c>
      <c r="N11" s="59">
        <f>'By Rate of Return'!N11</f>
        <v>9239832000</v>
      </c>
      <c r="O11" s="59">
        <f>'By Rate of Return'!O11</f>
        <v>23800000</v>
      </c>
      <c r="P11" s="59">
        <f>'By Rate of Return'!P11</f>
        <v>28500000</v>
      </c>
      <c r="Q11" s="59">
        <f>'By Rate of Return'!Q11</f>
        <v>52300000</v>
      </c>
      <c r="R11" s="59">
        <f>'By Rate of Return'!R11</f>
        <v>5.6602760742836015E-3</v>
      </c>
      <c r="S11" s="59">
        <f>'By Rate of Return'!S11</f>
        <v>0.19</v>
      </c>
    </row>
    <row r="12" spans="1:19" x14ac:dyDescent="0.25">
      <c r="A12" s="42" t="str">
        <f>'By Rate of Return'!A12</f>
        <v>New Jersey</v>
      </c>
      <c r="B12" s="42" t="str">
        <f>'By Rate of Return'!B12</f>
        <v>Inv. Coun.</v>
      </c>
      <c r="C12" s="59">
        <f>'By Rate of Return'!C12</f>
        <v>0.1237</v>
      </c>
      <c r="D12" s="59">
        <f>'By Rate of Return'!D12</f>
        <v>81220000000</v>
      </c>
      <c r="E12" s="59">
        <f>'By Rate of Return'!E12</f>
        <v>281100000</v>
      </c>
      <c r="F12" s="59">
        <f>'By Rate of Return'!F12</f>
        <v>334800000</v>
      </c>
      <c r="G12" s="59">
        <f>'By Rate of Return'!G12</f>
        <v>615900000</v>
      </c>
      <c r="H12" s="59">
        <f>'By Rate of Return'!H12</f>
        <v>7.5831076089633099E-3</v>
      </c>
      <c r="I12" s="59">
        <f>'By Rate of Return'!I12</f>
        <v>0.30299999999999999</v>
      </c>
      <c r="J12" s="33"/>
      <c r="K12" s="60" t="str">
        <f>'By Rate of Return'!K12</f>
        <v>New Hampshire</v>
      </c>
      <c r="L12" s="60" t="str">
        <f>'By Rate of Return'!L12</f>
        <v>NHRS</v>
      </c>
      <c r="M12" s="59">
        <f>'By Rate of Return'!M12</f>
        <v>0.13500000000000001</v>
      </c>
      <c r="N12" s="59">
        <f>'By Rate of Return'!N12</f>
        <v>7414062000</v>
      </c>
      <c r="O12" s="59">
        <f>'By Rate of Return'!O12</f>
        <v>7333960</v>
      </c>
      <c r="P12" s="59">
        <f>'By Rate of Return'!P12</f>
        <v>24538000</v>
      </c>
      <c r="Q12" s="59">
        <f>'By Rate of Return'!Q12</f>
        <v>31871960</v>
      </c>
      <c r="R12" s="59">
        <f>'By Rate of Return'!R12</f>
        <v>4.2988526397540238E-3</v>
      </c>
      <c r="S12" s="59">
        <f>'By Rate of Return'!S12</f>
        <v>0.155</v>
      </c>
    </row>
    <row r="13" spans="1:19" x14ac:dyDescent="0.25">
      <c r="A13" s="1"/>
      <c r="B13" s="42" t="s">
        <v>78</v>
      </c>
      <c r="C13" s="51">
        <f>MEDIAN(C3:C12)</f>
        <v>0.1205</v>
      </c>
      <c r="D13" s="51">
        <f t="shared" ref="D13:I13" si="0">MEDIAN(D3:D12)</f>
        <v>30062431500</v>
      </c>
      <c r="E13" s="51">
        <f t="shared" si="0"/>
        <v>124921500</v>
      </c>
      <c r="F13" s="51">
        <f t="shared" si="0"/>
        <v>0</v>
      </c>
      <c r="G13" s="51">
        <f t="shared" si="0"/>
        <v>124921500</v>
      </c>
      <c r="H13" s="51">
        <f t="shared" si="0"/>
        <v>4.8208486290775756E-3</v>
      </c>
      <c r="I13" s="51">
        <f t="shared" si="0"/>
        <v>0.28900000000000003</v>
      </c>
      <c r="J13" s="33"/>
      <c r="K13" s="1"/>
      <c r="L13" s="42" t="s">
        <v>78</v>
      </c>
      <c r="M13" s="51">
        <f t="shared" ref="M13:S13" si="1">MEDIAN(M3:M12)</f>
        <v>0.14099999999999999</v>
      </c>
      <c r="N13" s="51">
        <f t="shared" si="1"/>
        <v>14100257167.5</v>
      </c>
      <c r="O13" s="51">
        <f t="shared" si="1"/>
        <v>43938567</v>
      </c>
      <c r="P13" s="51">
        <f t="shared" si="1"/>
        <v>0</v>
      </c>
      <c r="Q13" s="51">
        <f t="shared" si="1"/>
        <v>51976567</v>
      </c>
      <c r="R13" s="51">
        <f t="shared" si="1"/>
        <v>4.0493889223935028E-3</v>
      </c>
      <c r="S13" s="51">
        <f t="shared" si="1"/>
        <v>0.20500000000000002</v>
      </c>
    </row>
    <row r="14" spans="1:19" x14ac:dyDescent="0.25">
      <c r="A14" s="1"/>
      <c r="B14" s="42" t="s">
        <v>79</v>
      </c>
      <c r="C14" s="51">
        <f>AVERAGE(C3:C12)</f>
        <v>0.11900999999999999</v>
      </c>
      <c r="D14" s="51">
        <f t="shared" ref="D14:I14" si="2">AVERAGE(D3:D12)</f>
        <v>35102105410.800003</v>
      </c>
      <c r="E14" s="51">
        <f t="shared" si="2"/>
        <v>180608664.40000001</v>
      </c>
      <c r="F14" s="51">
        <f t="shared" si="2"/>
        <v>39181500</v>
      </c>
      <c r="G14" s="51">
        <f t="shared" si="2"/>
        <v>219790164.40000001</v>
      </c>
      <c r="H14" s="51">
        <f t="shared" si="2"/>
        <v>5.6597324938413365E-3</v>
      </c>
      <c r="I14" s="51">
        <f t="shared" si="2"/>
        <v>0.26790000000000003</v>
      </c>
      <c r="J14" s="33"/>
      <c r="K14" s="1"/>
      <c r="L14" s="42" t="s">
        <v>79</v>
      </c>
      <c r="M14" s="51">
        <f>AVERAGE(M3:M12)</f>
        <v>0.14226000000000003</v>
      </c>
      <c r="N14" s="51">
        <f t="shared" ref="N14:S14" si="3">AVERAGE(N3:N12)</f>
        <v>22539799052.400002</v>
      </c>
      <c r="O14" s="51">
        <f t="shared" si="3"/>
        <v>99415166.599999994</v>
      </c>
      <c r="P14" s="51">
        <f t="shared" si="3"/>
        <v>5689585.5</v>
      </c>
      <c r="Q14" s="51">
        <f t="shared" si="3"/>
        <v>105104752.09999999</v>
      </c>
      <c r="R14" s="51">
        <f t="shared" si="3"/>
        <v>4.2226237790061426E-3</v>
      </c>
      <c r="S14" s="51">
        <f t="shared" si="3"/>
        <v>0.20499999999999999</v>
      </c>
    </row>
    <row r="15" spans="1:19" x14ac:dyDescent="0.25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</row>
    <row r="16" spans="1:19" x14ac:dyDescent="0.25">
      <c r="A16" s="52" t="s">
        <v>90</v>
      </c>
      <c r="B16" s="53"/>
      <c r="C16" s="53"/>
      <c r="D16" s="53"/>
      <c r="E16" s="53"/>
      <c r="F16" s="53"/>
      <c r="G16" s="53"/>
      <c r="H16" s="53"/>
      <c r="I16" s="54"/>
      <c r="J16" s="1"/>
      <c r="K16" s="52" t="s">
        <v>91</v>
      </c>
      <c r="L16" s="53"/>
      <c r="M16" s="53"/>
      <c r="N16" s="53"/>
      <c r="O16" s="53"/>
      <c r="P16" s="53"/>
      <c r="Q16" s="53"/>
      <c r="R16" s="53"/>
      <c r="S16" s="54"/>
    </row>
    <row r="17" spans="1:19" x14ac:dyDescent="0.25">
      <c r="A17" s="20" t="s">
        <v>0</v>
      </c>
      <c r="B17" s="20" t="s">
        <v>73</v>
      </c>
      <c r="C17" s="22" t="s">
        <v>77</v>
      </c>
      <c r="D17" s="23" t="s">
        <v>1</v>
      </c>
      <c r="E17" s="24" t="s">
        <v>3</v>
      </c>
      <c r="F17" s="25" t="s">
        <v>76</v>
      </c>
      <c r="G17" s="26" t="s">
        <v>49</v>
      </c>
      <c r="H17" s="27" t="s">
        <v>4</v>
      </c>
      <c r="I17" s="27" t="s">
        <v>81</v>
      </c>
      <c r="J17" s="33"/>
      <c r="K17" s="20" t="s">
        <v>0</v>
      </c>
      <c r="L17" s="20" t="s">
        <v>73</v>
      </c>
      <c r="M17" s="22" t="s">
        <v>77</v>
      </c>
      <c r="N17" s="23" t="s">
        <v>1</v>
      </c>
      <c r="O17" s="24" t="s">
        <v>3</v>
      </c>
      <c r="P17" s="25" t="s">
        <v>76</v>
      </c>
      <c r="Q17" s="26" t="s">
        <v>49</v>
      </c>
      <c r="R17" s="27" t="s">
        <v>4</v>
      </c>
      <c r="S17" s="27" t="s">
        <v>81</v>
      </c>
    </row>
    <row r="18" spans="1:19" x14ac:dyDescent="0.25">
      <c r="A18" s="42" t="str">
        <f>'By Mgmt Expense'!A3</f>
        <v>Tennessee</v>
      </c>
      <c r="B18" s="42" t="str">
        <f>'By Mgmt Expense'!B3</f>
        <v>TCRS</v>
      </c>
      <c r="C18" s="59">
        <f>'By Mgmt Expense'!C3</f>
        <v>0.1229</v>
      </c>
      <c r="D18" s="59">
        <f>'By Mgmt Expense'!D3</f>
        <v>42905157495</v>
      </c>
      <c r="E18" s="59">
        <f>'By Mgmt Expense'!E3</f>
        <v>43124887</v>
      </c>
      <c r="F18" s="59">
        <f>'By Mgmt Expense'!F3</f>
        <v>0</v>
      </c>
      <c r="G18" s="59">
        <f>'By Mgmt Expense'!G3</f>
        <v>43124887</v>
      </c>
      <c r="H18" s="59">
        <f>'By Mgmt Expense'!H3</f>
        <v>1.0051212841958594E-3</v>
      </c>
      <c r="I18" s="59">
        <f>'By Mgmt Expense'!I3</f>
        <v>0.08</v>
      </c>
      <c r="J18" s="33"/>
      <c r="K18" s="42" t="str">
        <f>'By Mgmt Expense'!K3</f>
        <v>Missouri</v>
      </c>
      <c r="L18" s="42" t="str">
        <f>'By Mgmt Expense'!L3</f>
        <v>MOSERS</v>
      </c>
      <c r="M18" s="59">
        <f>'By Mgmt Expense'!M3</f>
        <v>0.13200000000000001</v>
      </c>
      <c r="N18" s="59">
        <f>'By Mgmt Expense'!N3</f>
        <v>9269427483</v>
      </c>
      <c r="O18" s="59">
        <f>'By Mgmt Expense'!O3</f>
        <v>157712485</v>
      </c>
      <c r="P18" s="59">
        <f>'By Mgmt Expense'!P3</f>
        <v>0</v>
      </c>
      <c r="Q18" s="59">
        <f>'By Mgmt Expense'!Q3</f>
        <v>157712485</v>
      </c>
      <c r="R18" s="59">
        <f>'By Mgmt Expense'!R3</f>
        <v>1.7014263857098238E-2</v>
      </c>
      <c r="S18" s="59">
        <f>'By Mgmt Expense'!S3</f>
        <v>0.53400000000000003</v>
      </c>
    </row>
    <row r="19" spans="1:19" x14ac:dyDescent="0.25">
      <c r="A19" s="42" t="str">
        <f>'By Mgmt Expense'!A4</f>
        <v>Oklahoma</v>
      </c>
      <c r="B19" s="42" t="str">
        <f>'By Mgmt Expense'!B4</f>
        <v>OPERS</v>
      </c>
      <c r="C19" s="59">
        <f>'By Mgmt Expense'!C4</f>
        <v>0.13300000000000001</v>
      </c>
      <c r="D19" s="59">
        <f>'By Mgmt Expense'!D4</f>
        <v>8570104910</v>
      </c>
      <c r="E19" s="59">
        <f>'By Mgmt Expense'!E4</f>
        <v>8984211</v>
      </c>
      <c r="F19" s="59">
        <f>'By Mgmt Expense'!F4</f>
        <v>0</v>
      </c>
      <c r="G19" s="59">
        <f>'By Mgmt Expense'!G4</f>
        <v>8984211</v>
      </c>
      <c r="H19" s="59">
        <f>'By Mgmt Expense'!H4</f>
        <v>1.0483198390625068E-3</v>
      </c>
      <c r="I19" s="59">
        <f>'By Mgmt Expense'!I4</f>
        <v>0</v>
      </c>
      <c r="J19" s="33"/>
      <c r="K19" s="42" t="str">
        <f>'By Mgmt Expense'!K4</f>
        <v>South Carolina</v>
      </c>
      <c r="L19" s="42" t="str">
        <f>'By Mgmt Expense'!L4</f>
        <v>PEBA</v>
      </c>
      <c r="M19" s="59">
        <f>'By Mgmt Expense'!M4</f>
        <v>0.1148</v>
      </c>
      <c r="N19" s="59">
        <f>'By Mgmt Expense'!N4</f>
        <v>9269427483</v>
      </c>
      <c r="O19" s="59">
        <f>'By Mgmt Expense'!O4</f>
        <v>157712485</v>
      </c>
      <c r="P19" s="59">
        <f>'By Mgmt Expense'!P4</f>
        <v>0</v>
      </c>
      <c r="Q19" s="59">
        <f>'By Mgmt Expense'!Q4</f>
        <v>157712485</v>
      </c>
      <c r="R19" s="59">
        <f>'By Mgmt Expense'!R4</f>
        <v>1.5642526085606748E-2</v>
      </c>
      <c r="S19" s="59">
        <f>'By Mgmt Expense'!S4</f>
        <v>0.38100000000000001</v>
      </c>
    </row>
    <row r="20" spans="1:19" x14ac:dyDescent="0.25">
      <c r="A20" s="42" t="str">
        <f>'By Mgmt Expense'!A5</f>
        <v>Georgia</v>
      </c>
      <c r="B20" s="42" t="str">
        <f>'By Mgmt Expense'!B5</f>
        <v>ERS</v>
      </c>
      <c r="C20" s="59">
        <f>'By Mgmt Expense'!C5</f>
        <v>0.1283</v>
      </c>
      <c r="D20" s="59">
        <f>'By Mgmt Expense'!D5</f>
        <v>17266692000</v>
      </c>
      <c r="E20" s="59">
        <f>'By Mgmt Expense'!E5</f>
        <v>23219264</v>
      </c>
      <c r="F20" s="59">
        <f>'By Mgmt Expense'!F5</f>
        <v>0</v>
      </c>
      <c r="G20" s="59">
        <f>'By Mgmt Expense'!G5</f>
        <v>23219264</v>
      </c>
      <c r="H20" s="59">
        <f>'By Mgmt Expense'!H5</f>
        <v>1.3447430463229436E-3</v>
      </c>
      <c r="I20" s="59">
        <f>'By Mgmt Expense'!I5</f>
        <v>1E-3</v>
      </c>
      <c r="J20" s="33"/>
      <c r="K20" s="42" t="str">
        <f>'By Mgmt Expense'!K5</f>
        <v>New Jersey</v>
      </c>
      <c r="L20" s="42" t="str">
        <f>'By Mgmt Expense'!L5</f>
        <v>Inv. Coun.</v>
      </c>
      <c r="M20" s="59">
        <f>'By Mgmt Expense'!M5</f>
        <v>0.1237</v>
      </c>
      <c r="N20" s="59">
        <f>'By Mgmt Expense'!N5</f>
        <v>9269427483</v>
      </c>
      <c r="O20" s="59">
        <f>'By Mgmt Expense'!O5</f>
        <v>157712485</v>
      </c>
      <c r="P20" s="59">
        <f>'By Mgmt Expense'!P5</f>
        <v>0</v>
      </c>
      <c r="Q20" s="59">
        <f>'By Mgmt Expense'!Q5</f>
        <v>157712485</v>
      </c>
      <c r="R20" s="59">
        <f>'By Mgmt Expense'!R5</f>
        <v>7.5831076089633099E-3</v>
      </c>
      <c r="S20" s="59">
        <f>'By Mgmt Expense'!S5</f>
        <v>0.30299999999999999</v>
      </c>
    </row>
    <row r="21" spans="1:19" x14ac:dyDescent="0.25">
      <c r="A21" s="42" t="str">
        <f>'By Mgmt Expense'!A6</f>
        <v>Minnesota</v>
      </c>
      <c r="B21" s="42" t="str">
        <f>'By Mgmt Expense'!B6</f>
        <v>MNPERA</v>
      </c>
      <c r="C21" s="59">
        <f>'By Mgmt Expense'!C6</f>
        <v>0.14499999999999999</v>
      </c>
      <c r="D21" s="59">
        <f>'By Mgmt Expense'!D6</f>
        <v>26148592000</v>
      </c>
      <c r="E21" s="59">
        <f>'By Mgmt Expense'!E6</f>
        <v>36224000</v>
      </c>
      <c r="F21" s="59">
        <f>'By Mgmt Expense'!F6</f>
        <v>0</v>
      </c>
      <c r="G21" s="59">
        <f>'By Mgmt Expense'!G6</f>
        <v>36224000</v>
      </c>
      <c r="H21" s="59">
        <f>'By Mgmt Expense'!H6</f>
        <v>1.3853135954700734E-3</v>
      </c>
      <c r="I21" s="59">
        <f>'By Mgmt Expense'!I6</f>
        <v>0.126</v>
      </c>
      <c r="J21" s="33"/>
      <c r="K21" s="42" t="str">
        <f>'By Mgmt Expense'!K6</f>
        <v>Maryland</v>
      </c>
      <c r="L21" s="42" t="str">
        <f>'By Mgmt Expense'!L6</f>
        <v>SRPS</v>
      </c>
      <c r="M21" s="59">
        <f>'By Mgmt Expense'!M6</f>
        <v>0.11700000000000001</v>
      </c>
      <c r="N21" s="59">
        <f>'By Mgmt Expense'!N6</f>
        <v>9269427483</v>
      </c>
      <c r="O21" s="59">
        <f>'By Mgmt Expense'!O6</f>
        <v>157712485</v>
      </c>
      <c r="P21" s="59">
        <f>'By Mgmt Expense'!P6</f>
        <v>0</v>
      </c>
      <c r="Q21" s="59">
        <f>'By Mgmt Expense'!Q6</f>
        <v>157712485</v>
      </c>
      <c r="R21" s="59">
        <f>'By Mgmt Expense'!R6</f>
        <v>7.2694990567708133E-3</v>
      </c>
      <c r="S21" s="59">
        <f>'By Mgmt Expense'!S6</f>
        <v>0.35199999999999998</v>
      </c>
    </row>
    <row r="22" spans="1:19" x14ac:dyDescent="0.25">
      <c r="A22" s="42" t="str">
        <f>'By Mgmt Expense'!A7</f>
        <v>Iowa</v>
      </c>
      <c r="B22" s="42" t="str">
        <f>'By Mgmt Expense'!B7</f>
        <v>IPERS</v>
      </c>
      <c r="C22" s="59">
        <f>'By Mgmt Expense'!C7</f>
        <v>0.12559999999999999</v>
      </c>
      <c r="D22" s="59">
        <f>'By Mgmt Expense'!D7</f>
        <v>28038549893</v>
      </c>
      <c r="E22" s="59">
        <f>'By Mgmt Expense'!E7</f>
        <v>62618912</v>
      </c>
      <c r="F22" s="59">
        <f>'By Mgmt Expense'!F7</f>
        <v>0</v>
      </c>
      <c r="G22" s="59">
        <f>'By Mgmt Expense'!G7</f>
        <v>62618912</v>
      </c>
      <c r="H22" s="59">
        <f>'By Mgmt Expense'!H7</f>
        <v>2.2333149267335399E-3</v>
      </c>
      <c r="I22" s="59">
        <f>'By Mgmt Expense'!I7</f>
        <v>0.25700000000000001</v>
      </c>
      <c r="J22" s="33"/>
      <c r="K22" s="42" t="str">
        <f>'By Mgmt Expense'!K7</f>
        <v>Oregon</v>
      </c>
      <c r="L22" s="42" t="str">
        <f>'By Mgmt Expense'!L7</f>
        <v>PERS</v>
      </c>
      <c r="M22" s="59">
        <f>'By Mgmt Expense'!M7</f>
        <v>0.13800000000000001</v>
      </c>
      <c r="N22" s="59">
        <f>'By Mgmt Expense'!N7</f>
        <v>9269427483</v>
      </c>
      <c r="O22" s="59">
        <f>'By Mgmt Expense'!O7</f>
        <v>157712485</v>
      </c>
      <c r="P22" s="59">
        <f>'By Mgmt Expense'!P7</f>
        <v>0</v>
      </c>
      <c r="Q22" s="59">
        <f>'By Mgmt Expense'!Q7</f>
        <v>157712485</v>
      </c>
      <c r="R22" s="59">
        <f>'By Mgmt Expense'!R7</f>
        <v>6.8451530513173389E-3</v>
      </c>
      <c r="S22" s="59">
        <f>'By Mgmt Expense'!S7</f>
        <v>0.33800000000000002</v>
      </c>
    </row>
    <row r="23" spans="1:19" x14ac:dyDescent="0.25">
      <c r="A23" s="42" t="str">
        <f>'By Mgmt Expense'!A8</f>
        <v>Illinois</v>
      </c>
      <c r="B23" s="42" t="str">
        <f>'By Mgmt Expense'!B8</f>
        <v>SRS</v>
      </c>
      <c r="C23" s="59">
        <f>'By Mgmt Expense'!C8</f>
        <v>0.123</v>
      </c>
      <c r="D23" s="59">
        <f>'By Mgmt Expense'!D8</f>
        <v>14581566241</v>
      </c>
      <c r="E23" s="59">
        <f>'By Mgmt Expense'!E8</f>
        <v>42800000</v>
      </c>
      <c r="F23" s="59">
        <f>'By Mgmt Expense'!F8</f>
        <v>0</v>
      </c>
      <c r="G23" s="59">
        <f>'By Mgmt Expense'!G8</f>
        <v>42800000</v>
      </c>
      <c r="H23" s="59">
        <f>'By Mgmt Expense'!H8</f>
        <v>2.9352128085977673E-3</v>
      </c>
      <c r="I23" s="59">
        <f>'By Mgmt Expense'!I8</f>
        <v>0.27500000000000002</v>
      </c>
      <c r="J23" s="33"/>
      <c r="K23" s="42" t="str">
        <f>'By Mgmt Expense'!K8</f>
        <v>Louisiana</v>
      </c>
      <c r="L23" s="42" t="str">
        <f>'By Mgmt Expense'!L8</f>
        <v>LASERS</v>
      </c>
      <c r="M23" s="59">
        <f>'By Mgmt Expense'!M8</f>
        <v>0.14099999999999999</v>
      </c>
      <c r="N23" s="59">
        <f>'By Mgmt Expense'!N8</f>
        <v>9269427483</v>
      </c>
      <c r="O23" s="59">
        <f>'By Mgmt Expense'!O8</f>
        <v>157712485</v>
      </c>
      <c r="P23" s="59">
        <f>'By Mgmt Expense'!P8</f>
        <v>0</v>
      </c>
      <c r="Q23" s="59">
        <f>'By Mgmt Expense'!Q8</f>
        <v>157712485</v>
      </c>
      <c r="R23" s="59">
        <f>'By Mgmt Expense'!R8</f>
        <v>6.4374780702718855E-3</v>
      </c>
      <c r="S23" s="59">
        <f>'By Mgmt Expense'!S8</f>
        <v>0.22</v>
      </c>
    </row>
    <row r="24" spans="1:19" x14ac:dyDescent="0.25">
      <c r="A24" s="42" t="str">
        <f>'By Mgmt Expense'!A9</f>
        <v>Kansas</v>
      </c>
      <c r="B24" s="42" t="str">
        <f>'By Mgmt Expense'!B9</f>
        <v>KPERS</v>
      </c>
      <c r="C24" s="59">
        <f>'By Mgmt Expense'!C9</f>
        <v>0.14000000000000001</v>
      </c>
      <c r="D24" s="42">
        <f>'By Mgmt Expense'!D9</f>
        <v>16575660909</v>
      </c>
      <c r="E24" s="42">
        <f>'By Mgmt Expense'!E9</f>
        <v>51653134</v>
      </c>
      <c r="F24" s="42">
        <f>'By Mgmt Expense'!F9</f>
        <v>0</v>
      </c>
      <c r="G24" s="42">
        <f>'By Mgmt Expense'!G9</f>
        <v>51653134</v>
      </c>
      <c r="H24" s="59">
        <f>'By Mgmt Expense'!H9</f>
        <v>3.1162035881147983E-3</v>
      </c>
      <c r="I24" s="59">
        <f>'By Mgmt Expense'!I9</f>
        <v>0.249</v>
      </c>
      <c r="J24" s="33"/>
      <c r="K24" s="42" t="str">
        <f>'By Mgmt Expense'!K9</f>
        <v>Indiana</v>
      </c>
      <c r="L24" s="42" t="str">
        <f>'By Mgmt Expense'!L9</f>
        <v>INPRS</v>
      </c>
      <c r="M24" s="59">
        <f>'By Mgmt Expense'!M9</f>
        <v>0.105</v>
      </c>
      <c r="N24" s="59">
        <f>'By Mgmt Expense'!N9</f>
        <v>9269427483</v>
      </c>
      <c r="O24" s="59">
        <f>'By Mgmt Expense'!O9</f>
        <v>157712485</v>
      </c>
      <c r="P24" s="59">
        <f>'By Mgmt Expense'!P9</f>
        <v>0</v>
      </c>
      <c r="Q24" s="59">
        <f>'By Mgmt Expense'!Q9</f>
        <v>157712485</v>
      </c>
      <c r="R24" s="59">
        <f>'By Mgmt Expense'!R9</f>
        <v>6.2085325132648275E-3</v>
      </c>
      <c r="S24" s="59">
        <f>'By Mgmt Expense'!S9</f>
        <v>0.44800000000000001</v>
      </c>
    </row>
    <row r="25" spans="1:19" x14ac:dyDescent="0.25">
      <c r="A25" s="42" t="str">
        <f>'By Mgmt Expense'!A10</f>
        <v>Maine</v>
      </c>
      <c r="B25" s="42" t="str">
        <f>'By Mgmt Expense'!B10</f>
        <v>PERS</v>
      </c>
      <c r="C25" s="59">
        <f>'By Mgmt Expense'!C10</f>
        <v>0.121</v>
      </c>
      <c r="D25" s="59">
        <f>'By Mgmt Expense'!D10</f>
        <v>13216050034</v>
      </c>
      <c r="E25" s="59">
        <f>'By Mgmt Expense'!E10</f>
        <v>41311867</v>
      </c>
      <c r="F25" s="59">
        <f>'By Mgmt Expense'!F10</f>
        <v>0</v>
      </c>
      <c r="G25" s="59">
        <f>'By Mgmt Expense'!G10</f>
        <v>41311867</v>
      </c>
      <c r="H25" s="59">
        <f>'By Mgmt Expense'!H10</f>
        <v>3.1258860925707662E-3</v>
      </c>
      <c r="I25" s="59">
        <f>'By Mgmt Expense'!I10</f>
        <v>0.185</v>
      </c>
      <c r="J25" s="33"/>
      <c r="K25" s="42" t="str">
        <f>'By Mgmt Expense'!K10</f>
        <v>California</v>
      </c>
      <c r="L25" s="42" t="str">
        <f>'By Mgmt Expense'!L10</f>
        <v>CalPERS</v>
      </c>
      <c r="M25" s="59">
        <f>'By Mgmt Expense'!M10</f>
        <v>0.125</v>
      </c>
      <c r="N25" s="59">
        <f>'By Mgmt Expense'!N10</f>
        <v>9269427483</v>
      </c>
      <c r="O25" s="59">
        <f>'By Mgmt Expense'!O10</f>
        <v>157712485</v>
      </c>
      <c r="P25" s="59">
        <f>'By Mgmt Expense'!P10</f>
        <v>0</v>
      </c>
      <c r="Q25" s="59">
        <f>'By Mgmt Expense'!Q10</f>
        <v>157712485</v>
      </c>
      <c r="R25" s="59">
        <f>'By Mgmt Expense'!R10</f>
        <v>5.8147039076441084E-3</v>
      </c>
      <c r="S25" s="59">
        <f>'By Mgmt Expense'!S10</f>
        <v>0.23</v>
      </c>
    </row>
    <row r="26" spans="1:19" x14ac:dyDescent="0.25">
      <c r="A26" s="42" t="str">
        <f>'By Mgmt Expense'!A11</f>
        <v>South Dakota</v>
      </c>
      <c r="B26" s="42" t="str">
        <f>'By Mgmt Expense'!B11</f>
        <v>SDRS</v>
      </c>
      <c r="C26" s="59">
        <f>'By Mgmt Expense'!C11</f>
        <v>0.16200000000000001</v>
      </c>
      <c r="D26" s="59">
        <f>'By Mgmt Expense'!D11</f>
        <v>10607554492</v>
      </c>
      <c r="E26" s="59">
        <f>'By Mgmt Expense'!E11</f>
        <v>33653389</v>
      </c>
      <c r="F26" s="59">
        <f>'By Mgmt Expense'!F11</f>
        <v>0</v>
      </c>
      <c r="G26" s="59">
        <f>'By Mgmt Expense'!G11</f>
        <v>33653389</v>
      </c>
      <c r="H26" s="59">
        <f>'By Mgmt Expense'!H11</f>
        <v>3.1725869544559676E-3</v>
      </c>
      <c r="I26" s="59">
        <f>'By Mgmt Expense'!I11</f>
        <v>0.24299999999999999</v>
      </c>
      <c r="J26" s="33"/>
      <c r="K26" s="42" t="str">
        <f>'By Mgmt Expense'!K11</f>
        <v>Virginia</v>
      </c>
      <c r="L26" s="42" t="str">
        <f>'By Mgmt Expense'!L11</f>
        <v>VRS</v>
      </c>
      <c r="M26" s="59">
        <f>'By Mgmt Expense'!M11</f>
        <v>0.123</v>
      </c>
      <c r="N26" s="59">
        <f>'By Mgmt Expense'!N11</f>
        <v>9269427483</v>
      </c>
      <c r="O26" s="59">
        <f>'By Mgmt Expense'!O11</f>
        <v>157712485</v>
      </c>
      <c r="P26" s="59">
        <f>'By Mgmt Expense'!P11</f>
        <v>0</v>
      </c>
      <c r="Q26" s="59">
        <f>'By Mgmt Expense'!Q11</f>
        <v>157712485</v>
      </c>
      <c r="R26" s="59">
        <f>'By Mgmt Expense'!R11</f>
        <v>5.7641673492353262E-3</v>
      </c>
      <c r="S26" s="59">
        <f>'By Mgmt Expense'!S11</f>
        <v>0.189</v>
      </c>
    </row>
    <row r="27" spans="1:19" x14ac:dyDescent="0.25">
      <c r="A27" s="42" t="str">
        <f>'By Mgmt Expense'!A12</f>
        <v>Idaho</v>
      </c>
      <c r="B27" s="42" t="str">
        <f>'By Mgmt Expense'!B12</f>
        <v>PERSI</v>
      </c>
      <c r="C27" s="59">
        <f>'By Mgmt Expense'!C12</f>
        <v>0.12</v>
      </c>
      <c r="D27" s="59">
        <f>'By Mgmt Expense'!D12</f>
        <v>15254495338</v>
      </c>
      <c r="E27" s="59">
        <f>'By Mgmt Expense'!E12</f>
        <v>48596890</v>
      </c>
      <c r="F27" s="59">
        <f>'By Mgmt Expense'!F12</f>
        <v>0</v>
      </c>
      <c r="G27" s="59">
        <f>'By Mgmt Expense'!G12</f>
        <v>48596890</v>
      </c>
      <c r="H27" s="59">
        <f>'By Mgmt Expense'!H12</f>
        <v>3.1857422302881298E-3</v>
      </c>
      <c r="I27" s="59">
        <f>'By Mgmt Expense'!I12</f>
        <v>0.10100000000000001</v>
      </c>
      <c r="J27" s="33"/>
      <c r="K27" s="42" t="str">
        <f>'By Mgmt Expense'!K12</f>
        <v>Delaware</v>
      </c>
      <c r="L27" s="42" t="str">
        <f>'By Mgmt Expense'!L12</f>
        <v>DPERS</v>
      </c>
      <c r="M27" s="59">
        <f>'By Mgmt Expense'!M12</f>
        <v>0.13600000000000001</v>
      </c>
      <c r="N27" s="59">
        <f>'By Mgmt Expense'!N12</f>
        <v>9269427483</v>
      </c>
      <c r="O27" s="59">
        <f>'By Mgmt Expense'!O12</f>
        <v>157712485</v>
      </c>
      <c r="P27" s="59">
        <f>'By Mgmt Expense'!P12</f>
        <v>0</v>
      </c>
      <c r="Q27" s="59">
        <f>'By Mgmt Expense'!Q12</f>
        <v>157712485</v>
      </c>
      <c r="R27" s="59">
        <f>'By Mgmt Expense'!R12</f>
        <v>5.6602760742836015E-3</v>
      </c>
      <c r="S27" s="59">
        <f>'By Mgmt Expense'!S12</f>
        <v>0.19</v>
      </c>
    </row>
    <row r="28" spans="1:19" x14ac:dyDescent="0.25">
      <c r="A28" s="1"/>
      <c r="B28" s="42" t="s">
        <v>78</v>
      </c>
      <c r="C28" s="51">
        <f t="shared" ref="C28:I28" si="4">MEDIAN(C18:C27)</f>
        <v>0.12695000000000001</v>
      </c>
      <c r="D28" s="51">
        <f t="shared" si="4"/>
        <v>15915078123.5</v>
      </c>
      <c r="E28" s="51">
        <f t="shared" si="4"/>
        <v>42055933.5</v>
      </c>
      <c r="F28" s="51">
        <f t="shared" si="4"/>
        <v>0</v>
      </c>
      <c r="G28" s="51">
        <f t="shared" si="4"/>
        <v>42055933.5</v>
      </c>
      <c r="H28" s="51">
        <f t="shared" si="4"/>
        <v>2.5842638676656536E-3</v>
      </c>
      <c r="I28" s="51">
        <f t="shared" si="4"/>
        <v>0.1555</v>
      </c>
      <c r="J28" s="33"/>
      <c r="K28" s="1"/>
      <c r="L28" s="42" t="s">
        <v>78</v>
      </c>
      <c r="M28" s="51">
        <f t="shared" ref="M28:S28" si="5">MEDIAN(M18:M27)</f>
        <v>0.12435</v>
      </c>
      <c r="N28" s="51">
        <f t="shared" si="5"/>
        <v>9269427483</v>
      </c>
      <c r="O28" s="51">
        <f t="shared" si="5"/>
        <v>157712485</v>
      </c>
      <c r="P28" s="51">
        <f t="shared" si="5"/>
        <v>0</v>
      </c>
      <c r="Q28" s="51">
        <f t="shared" si="5"/>
        <v>157712485</v>
      </c>
      <c r="R28" s="51">
        <f t="shared" si="5"/>
        <v>6.6413155607946122E-3</v>
      </c>
      <c r="S28" s="51">
        <f t="shared" si="5"/>
        <v>0.32050000000000001</v>
      </c>
    </row>
    <row r="29" spans="1:19" x14ac:dyDescent="0.25">
      <c r="A29" s="1"/>
      <c r="B29" s="42" t="s">
        <v>79</v>
      </c>
      <c r="C29" s="51">
        <f>AVERAGE(C18:C27)</f>
        <v>0.13208000000000003</v>
      </c>
      <c r="D29" s="51">
        <f t="shared" ref="D29:I29" si="6">AVERAGE(D18:D27)</f>
        <v>19316442331.200001</v>
      </c>
      <c r="E29" s="51">
        <f t="shared" si="6"/>
        <v>39218655.399999999</v>
      </c>
      <c r="F29" s="51">
        <f t="shared" si="6"/>
        <v>0</v>
      </c>
      <c r="G29" s="51">
        <f t="shared" si="6"/>
        <v>39218655.399999999</v>
      </c>
      <c r="H29" s="51">
        <f t="shared" si="6"/>
        <v>2.2552444365812351E-3</v>
      </c>
      <c r="I29" s="51">
        <f t="shared" si="6"/>
        <v>0.1517</v>
      </c>
      <c r="J29" s="33"/>
      <c r="K29" s="1"/>
      <c r="L29" s="42" t="s">
        <v>79</v>
      </c>
      <c r="M29" s="51">
        <f>AVERAGE(M18:M27)</f>
        <v>0.12554999999999999</v>
      </c>
      <c r="N29" s="51">
        <f t="shared" ref="N29:S29" si="7">AVERAGE(N18:N27)</f>
        <v>9269427483</v>
      </c>
      <c r="O29" s="51">
        <f t="shared" si="7"/>
        <v>157712485</v>
      </c>
      <c r="P29" s="51">
        <f t="shared" si="7"/>
        <v>0</v>
      </c>
      <c r="Q29" s="51">
        <f t="shared" si="7"/>
        <v>157712485</v>
      </c>
      <c r="R29" s="51">
        <f t="shared" si="7"/>
        <v>8.4239707574456195E-3</v>
      </c>
      <c r="S29" s="51">
        <f t="shared" si="7"/>
        <v>0.31850000000000001</v>
      </c>
    </row>
    <row r="30" spans="1:19" x14ac:dyDescent="0.25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7"/>
    </row>
    <row r="31" spans="1:19" x14ac:dyDescent="0.25">
      <c r="A31" s="52" t="s">
        <v>92</v>
      </c>
      <c r="B31" s="53"/>
      <c r="C31" s="53"/>
      <c r="D31" s="53"/>
      <c r="E31" s="53"/>
      <c r="F31" s="53"/>
      <c r="G31" s="53"/>
      <c r="H31" s="53"/>
      <c r="I31" s="54"/>
      <c r="J31" s="1"/>
      <c r="K31" s="52" t="s">
        <v>93</v>
      </c>
      <c r="L31" s="53"/>
      <c r="M31" s="53"/>
      <c r="N31" s="53"/>
      <c r="O31" s="53"/>
      <c r="P31" s="53"/>
      <c r="Q31" s="53"/>
      <c r="R31" s="53"/>
      <c r="S31" s="54"/>
    </row>
    <row r="32" spans="1:19" x14ac:dyDescent="0.25">
      <c r="A32" s="20" t="s">
        <v>0</v>
      </c>
      <c r="B32" s="20" t="s">
        <v>73</v>
      </c>
      <c r="C32" s="22" t="s">
        <v>77</v>
      </c>
      <c r="D32" s="23" t="s">
        <v>1</v>
      </c>
      <c r="E32" s="24" t="s">
        <v>3</v>
      </c>
      <c r="F32" s="25" t="s">
        <v>76</v>
      </c>
      <c r="G32" s="26" t="s">
        <v>49</v>
      </c>
      <c r="H32" s="27" t="s">
        <v>4</v>
      </c>
      <c r="I32" s="27" t="s">
        <v>81</v>
      </c>
      <c r="J32" s="33"/>
      <c r="K32" s="20" t="s">
        <v>0</v>
      </c>
      <c r="L32" s="20" t="s">
        <v>73</v>
      </c>
      <c r="M32" s="22" t="s">
        <v>77</v>
      </c>
      <c r="N32" s="23" t="s">
        <v>1</v>
      </c>
      <c r="O32" s="24" t="s">
        <v>3</v>
      </c>
      <c r="P32" s="25" t="s">
        <v>76</v>
      </c>
      <c r="Q32" s="26" t="s">
        <v>49</v>
      </c>
      <c r="R32" s="27" t="s">
        <v>4</v>
      </c>
      <c r="S32" s="27" t="s">
        <v>81</v>
      </c>
    </row>
    <row r="33" spans="1:19" x14ac:dyDescent="0.25">
      <c r="A33" s="42" t="str">
        <f>'By Alt Assets'!A3</f>
        <v>Oklahoma</v>
      </c>
      <c r="B33" s="42" t="str">
        <f>'By Alt Assets'!B3</f>
        <v>OPERS</v>
      </c>
      <c r="C33" s="59">
        <f>'By Alt Assets'!C3</f>
        <v>0.13300000000000001</v>
      </c>
      <c r="D33" s="59">
        <f>'By Alt Assets'!D3</f>
        <v>8570104910</v>
      </c>
      <c r="E33" s="59">
        <f>'By Alt Assets'!E3</f>
        <v>8984211</v>
      </c>
      <c r="F33" s="59">
        <f>'By Alt Assets'!F3</f>
        <v>0</v>
      </c>
      <c r="G33" s="59">
        <f>'By Alt Assets'!G3</f>
        <v>8984211</v>
      </c>
      <c r="H33" s="59">
        <f>'By Alt Assets'!H3</f>
        <v>1.0483198390625068E-3</v>
      </c>
      <c r="I33" s="59">
        <f>'By Alt Assets'!I3</f>
        <v>0</v>
      </c>
      <c r="J33" s="33"/>
      <c r="K33" s="42" t="str">
        <f>'By Alt Assets'!K3</f>
        <v>Missouri</v>
      </c>
      <c r="L33" s="42" t="str">
        <f>'By Alt Assets'!L3</f>
        <v>MOSERS</v>
      </c>
      <c r="M33" s="59">
        <f>'By Alt Assets'!M3</f>
        <v>0.13200000000000001</v>
      </c>
      <c r="N33" s="59">
        <f>'By Alt Assets'!N3</f>
        <v>9269427483</v>
      </c>
      <c r="O33" s="59">
        <f>'By Alt Assets'!O3</f>
        <v>157712485</v>
      </c>
      <c r="P33" s="59">
        <f>'By Alt Assets'!P3</f>
        <v>0</v>
      </c>
      <c r="Q33" s="59">
        <f>'By Alt Assets'!Q3</f>
        <v>157712485</v>
      </c>
      <c r="R33" s="59">
        <f>'By Alt Assets'!R3</f>
        <v>1.7014263857098238E-2</v>
      </c>
      <c r="S33" s="59">
        <f>'By Alt Assets'!S3</f>
        <v>0.53400000000000003</v>
      </c>
    </row>
    <row r="34" spans="1:19" x14ac:dyDescent="0.25">
      <c r="A34" s="42" t="str">
        <f>'By Alt Assets'!A4</f>
        <v>Georgia</v>
      </c>
      <c r="B34" s="42" t="str">
        <f>'By Alt Assets'!B4</f>
        <v>ERS</v>
      </c>
      <c r="C34" s="59">
        <f>'By Alt Assets'!C4</f>
        <v>0.1283</v>
      </c>
      <c r="D34" s="59">
        <f>'By Alt Assets'!D4</f>
        <v>8570104910</v>
      </c>
      <c r="E34" s="59">
        <f>'By Alt Assets'!E4</f>
        <v>8984211</v>
      </c>
      <c r="F34" s="59">
        <f>'By Alt Assets'!F4</f>
        <v>0</v>
      </c>
      <c r="G34" s="59">
        <f>'By Alt Assets'!G4</f>
        <v>8984211</v>
      </c>
      <c r="H34" s="59">
        <f>'By Alt Assets'!H4</f>
        <v>1.3447430463229436E-3</v>
      </c>
      <c r="I34" s="59">
        <f>'By Alt Assets'!I4</f>
        <v>1E-3</v>
      </c>
      <c r="J34" s="33"/>
      <c r="K34" s="42" t="str">
        <f>'By Alt Assets'!K4</f>
        <v>Indiana</v>
      </c>
      <c r="L34" s="42" t="str">
        <f>'By Alt Assets'!L4</f>
        <v>INPRS</v>
      </c>
      <c r="M34" s="59">
        <f>'By Alt Assets'!M4</f>
        <v>0.105</v>
      </c>
      <c r="N34" s="59">
        <f>'By Alt Assets'!N4</f>
        <v>9269427483</v>
      </c>
      <c r="O34" s="59">
        <f>'By Alt Assets'!O4</f>
        <v>157712485</v>
      </c>
      <c r="P34" s="59">
        <f>'By Alt Assets'!P4</f>
        <v>0</v>
      </c>
      <c r="Q34" s="59">
        <f>'By Alt Assets'!Q4</f>
        <v>157712485</v>
      </c>
      <c r="R34" s="59">
        <f>'By Alt Assets'!R4</f>
        <v>6.2085325132648275E-3</v>
      </c>
      <c r="S34" s="59">
        <f>'By Alt Assets'!S4</f>
        <v>0.44800000000000001</v>
      </c>
    </row>
    <row r="35" spans="1:19" x14ac:dyDescent="0.25">
      <c r="A35" s="42" t="str">
        <f>'By Alt Assets'!A5</f>
        <v>Tennessee</v>
      </c>
      <c r="B35" s="42" t="str">
        <f>'By Alt Assets'!B5</f>
        <v>TCRS</v>
      </c>
      <c r="C35" s="59">
        <f>'By Alt Assets'!C5</f>
        <v>0.1229</v>
      </c>
      <c r="D35" s="59">
        <f>'By Alt Assets'!D5</f>
        <v>8570104910</v>
      </c>
      <c r="E35" s="59">
        <f>'By Alt Assets'!E5</f>
        <v>8984211</v>
      </c>
      <c r="F35" s="59">
        <f>'By Alt Assets'!F5</f>
        <v>0</v>
      </c>
      <c r="G35" s="59">
        <f>'By Alt Assets'!G5</f>
        <v>8984211</v>
      </c>
      <c r="H35" s="59">
        <f>'By Alt Assets'!H5</f>
        <v>1.0051212841958594E-3</v>
      </c>
      <c r="I35" s="59">
        <f>'By Alt Assets'!I5</f>
        <v>0.08</v>
      </c>
      <c r="J35" s="33"/>
      <c r="K35" s="42" t="str">
        <f>'By Alt Assets'!K5</f>
        <v>South Carolina</v>
      </c>
      <c r="L35" s="42" t="str">
        <f>'By Alt Assets'!L5</f>
        <v>PEBA</v>
      </c>
      <c r="M35" s="59">
        <f>'By Alt Assets'!M5</f>
        <v>0.1148</v>
      </c>
      <c r="N35" s="59">
        <f>'By Alt Assets'!N5</f>
        <v>9269427483</v>
      </c>
      <c r="O35" s="59">
        <f>'By Alt Assets'!O5</f>
        <v>157712485</v>
      </c>
      <c r="P35" s="59">
        <f>'By Alt Assets'!P5</f>
        <v>0</v>
      </c>
      <c r="Q35" s="59">
        <f>'By Alt Assets'!Q5</f>
        <v>157712485</v>
      </c>
      <c r="R35" s="59">
        <f>'By Alt Assets'!R5</f>
        <v>1.5642526085606748E-2</v>
      </c>
      <c r="S35" s="59">
        <f>'By Alt Assets'!S5</f>
        <v>0.38100000000000001</v>
      </c>
    </row>
    <row r="36" spans="1:19" x14ac:dyDescent="0.25">
      <c r="A36" s="42" t="str">
        <f>'By Alt Assets'!A6</f>
        <v>Idaho</v>
      </c>
      <c r="B36" s="42" t="str">
        <f>'By Alt Assets'!B6</f>
        <v>PERSI</v>
      </c>
      <c r="C36" s="59">
        <f>'By Alt Assets'!C6</f>
        <v>0.12</v>
      </c>
      <c r="D36" s="59">
        <f>'By Alt Assets'!D6</f>
        <v>8570104910</v>
      </c>
      <c r="E36" s="59">
        <f>'By Alt Assets'!E6</f>
        <v>8984211</v>
      </c>
      <c r="F36" s="59">
        <f>'By Alt Assets'!F6</f>
        <v>0</v>
      </c>
      <c r="G36" s="59">
        <f>'By Alt Assets'!G6</f>
        <v>8984211</v>
      </c>
      <c r="H36" s="59">
        <f>'By Alt Assets'!H6</f>
        <v>3.1857422302881298E-3</v>
      </c>
      <c r="I36" s="59">
        <f>'By Alt Assets'!I6</f>
        <v>0.10100000000000001</v>
      </c>
      <c r="J36" s="33"/>
      <c r="K36" s="42" t="str">
        <f>'By Alt Assets'!K6</f>
        <v>Kentucky</v>
      </c>
      <c r="L36" s="42" t="str">
        <f>'By Alt Assets'!L6</f>
        <v>KRS</v>
      </c>
      <c r="M36" s="59">
        <f>'By Alt Assets'!M6</f>
        <v>0.1197</v>
      </c>
      <c r="N36" s="59">
        <f>'By Alt Assets'!N6</f>
        <v>9269427483</v>
      </c>
      <c r="O36" s="59">
        <f>'By Alt Assets'!O6</f>
        <v>157712485</v>
      </c>
      <c r="P36" s="59">
        <f>'By Alt Assets'!P6</f>
        <v>0</v>
      </c>
      <c r="Q36" s="59">
        <f>'By Alt Assets'!Q6</f>
        <v>157712485</v>
      </c>
      <c r="R36" s="59">
        <f>'By Alt Assets'!R6</f>
        <v>3.877529908919825E-3</v>
      </c>
      <c r="S36" s="59">
        <f>'By Alt Assets'!S6</f>
        <v>0.36499999999999999</v>
      </c>
    </row>
    <row r="37" spans="1:19" x14ac:dyDescent="0.25">
      <c r="A37" s="42" t="str">
        <f>'By Alt Assets'!A7</f>
        <v>Arkansas</v>
      </c>
      <c r="B37" s="42" t="str">
        <f>'By Alt Assets'!B7</f>
        <v>ASRPS</v>
      </c>
      <c r="C37" s="59">
        <f>'By Alt Assets'!C7</f>
        <v>0.1426</v>
      </c>
      <c r="D37" s="59">
        <f>'By Alt Assets'!D7</f>
        <v>8570104910</v>
      </c>
      <c r="E37" s="59">
        <f>'By Alt Assets'!E7</f>
        <v>8984211</v>
      </c>
      <c r="F37" s="59">
        <f>'By Alt Assets'!F7</f>
        <v>0</v>
      </c>
      <c r="G37" s="59">
        <f>'By Alt Assets'!G7</f>
        <v>8984211</v>
      </c>
      <c r="H37" s="59">
        <f>'By Alt Assets'!H7</f>
        <v>3.8809630944909414E-3</v>
      </c>
      <c r="I37" s="59">
        <f>'By Alt Assets'!I7</f>
        <v>0.111</v>
      </c>
      <c r="J37" s="33"/>
      <c r="K37" s="42" t="str">
        <f>'By Alt Assets'!K7</f>
        <v>Vermont</v>
      </c>
      <c r="L37" s="42" t="str">
        <f>'By Alt Assets'!L7</f>
        <v>VSERS</v>
      </c>
      <c r="M37" s="59">
        <f>'By Alt Assets'!M7</f>
        <v>0.126</v>
      </c>
      <c r="N37" s="59">
        <f>'By Alt Assets'!N7</f>
        <v>9269427483</v>
      </c>
      <c r="O37" s="59">
        <f>'By Alt Assets'!O7</f>
        <v>157712485</v>
      </c>
      <c r="P37" s="59">
        <f>'By Alt Assets'!P7</f>
        <v>0</v>
      </c>
      <c r="Q37" s="59">
        <f>'By Alt Assets'!Q7</f>
        <v>157712485</v>
      </c>
      <c r="R37" s="59">
        <f>'By Alt Assets'!R7</f>
        <v>4.0234486243401792E-3</v>
      </c>
      <c r="S37" s="59">
        <f>'By Alt Assets'!S7</f>
        <v>0.35499999999999998</v>
      </c>
    </row>
    <row r="38" spans="1:19" x14ac:dyDescent="0.25">
      <c r="A38" s="42" t="str">
        <f>'By Alt Assets'!A8</f>
        <v>Minnesota</v>
      </c>
      <c r="B38" s="42" t="str">
        <f>'By Alt Assets'!B8</f>
        <v>MNPERA</v>
      </c>
      <c r="C38" s="59">
        <f>'By Alt Assets'!C8</f>
        <v>0.14499999999999999</v>
      </c>
      <c r="D38" s="59">
        <f>'By Alt Assets'!D8</f>
        <v>8570104910</v>
      </c>
      <c r="E38" s="59">
        <f>'By Alt Assets'!E8</f>
        <v>8984211</v>
      </c>
      <c r="F38" s="59">
        <f>'By Alt Assets'!F8</f>
        <v>0</v>
      </c>
      <c r="G38" s="59">
        <f>'By Alt Assets'!G8</f>
        <v>8984211</v>
      </c>
      <c r="H38" s="59">
        <f>'By Alt Assets'!H8</f>
        <v>1.3853135954700734E-3</v>
      </c>
      <c r="I38" s="59">
        <f>'By Alt Assets'!I8</f>
        <v>0.126</v>
      </c>
      <c r="J38" s="33"/>
      <c r="K38" s="42" t="str">
        <f>'By Alt Assets'!K8</f>
        <v>Maryland</v>
      </c>
      <c r="L38" s="42" t="str">
        <f>'By Alt Assets'!L8</f>
        <v>SRPS</v>
      </c>
      <c r="M38" s="59">
        <f>'By Alt Assets'!M8</f>
        <v>0.11700000000000001</v>
      </c>
      <c r="N38" s="59">
        <f>'By Alt Assets'!N8</f>
        <v>9269427483</v>
      </c>
      <c r="O38" s="59">
        <f>'By Alt Assets'!O8</f>
        <v>157712485</v>
      </c>
      <c r="P38" s="59">
        <f>'By Alt Assets'!P8</f>
        <v>0</v>
      </c>
      <c r="Q38" s="59">
        <f>'By Alt Assets'!Q8</f>
        <v>157712485</v>
      </c>
      <c r="R38" s="59">
        <f>'By Alt Assets'!R8</f>
        <v>7.2694990567708133E-3</v>
      </c>
      <c r="S38" s="59">
        <f>'By Alt Assets'!S8</f>
        <v>0.35199999999999998</v>
      </c>
    </row>
    <row r="39" spans="1:19" x14ac:dyDescent="0.25">
      <c r="A39" s="42" t="str">
        <f>'By Alt Assets'!A9</f>
        <v>Mississippi</v>
      </c>
      <c r="B39" s="42" t="str">
        <f>'By Alt Assets'!B9</f>
        <v>PERS</v>
      </c>
      <c r="C39" s="59">
        <f>'By Alt Assets'!C9</f>
        <v>0.14099999999999999</v>
      </c>
      <c r="D39" s="59">
        <f>'By Alt Assets'!D9</f>
        <v>8570104910</v>
      </c>
      <c r="E39" s="59">
        <f>'By Alt Assets'!E9</f>
        <v>8984211</v>
      </c>
      <c r="F39" s="59">
        <f>'By Alt Assets'!F9</f>
        <v>0</v>
      </c>
      <c r="G39" s="59">
        <f>'By Alt Assets'!G9</f>
        <v>8984211</v>
      </c>
      <c r="H39" s="59">
        <f>'By Alt Assets'!H9</f>
        <v>3.2115959716067346E-3</v>
      </c>
      <c r="I39" s="59">
        <f>'By Alt Assets'!I9</f>
        <v>0.13</v>
      </c>
      <c r="J39" s="33"/>
      <c r="K39" s="42" t="str">
        <f>'By Alt Assets'!K9</f>
        <v>Massachusetts</v>
      </c>
      <c r="L39" s="42" t="str">
        <f>'By Alt Assets'!L9</f>
        <v>PRIT</v>
      </c>
      <c r="M39" s="59">
        <f>'By Alt Assets'!M9</f>
        <v>0.1285</v>
      </c>
      <c r="N39" s="59">
        <f>'By Alt Assets'!N9</f>
        <v>9269427483</v>
      </c>
      <c r="O39" s="59">
        <f>'By Alt Assets'!O9</f>
        <v>157712485</v>
      </c>
      <c r="P39" s="59">
        <f>'By Alt Assets'!P9</f>
        <v>0</v>
      </c>
      <c r="Q39" s="59">
        <f>'By Alt Assets'!Q9</f>
        <v>157712485</v>
      </c>
      <c r="R39" s="59">
        <f>'By Alt Assets'!R9</f>
        <v>5.2725940901208754E-3</v>
      </c>
      <c r="S39" s="59">
        <f>'By Alt Assets'!S9</f>
        <v>0.34499999999999997</v>
      </c>
    </row>
    <row r="40" spans="1:19" x14ac:dyDescent="0.25">
      <c r="A40" s="42" t="str">
        <f>'By Alt Assets'!A10</f>
        <v>New Hampshire</v>
      </c>
      <c r="B40" s="42" t="str">
        <f>'By Alt Assets'!B10</f>
        <v>NHRS</v>
      </c>
      <c r="C40" s="59">
        <f>'By Alt Assets'!C10</f>
        <v>0.13500000000000001</v>
      </c>
      <c r="D40" s="59">
        <f>'By Alt Assets'!D10</f>
        <v>8570104910</v>
      </c>
      <c r="E40" s="59">
        <f>'By Alt Assets'!E10</f>
        <v>8984211</v>
      </c>
      <c r="F40" s="59">
        <f>'By Alt Assets'!F10</f>
        <v>0</v>
      </c>
      <c r="G40" s="59">
        <f>'By Alt Assets'!G10</f>
        <v>8984211</v>
      </c>
      <c r="H40" s="59">
        <f>'By Alt Assets'!H10</f>
        <v>4.2988526397540238E-3</v>
      </c>
      <c r="I40" s="59">
        <f>'By Alt Assets'!I10</f>
        <v>0.155</v>
      </c>
      <c r="J40" s="33"/>
      <c r="K40" s="42" t="str">
        <f>'By Alt Assets'!K10</f>
        <v>Washington</v>
      </c>
      <c r="L40" s="42" t="str">
        <f>'By Alt Assets'!L10</f>
        <v>DRS</v>
      </c>
      <c r="M40" s="59">
        <f>'By Alt Assets'!M10</f>
        <v>0.1283</v>
      </c>
      <c r="N40" s="59">
        <f>'By Alt Assets'!N10</f>
        <v>9269427483</v>
      </c>
      <c r="O40" s="59">
        <f>'By Alt Assets'!O10</f>
        <v>157712485</v>
      </c>
      <c r="P40" s="59">
        <f>'By Alt Assets'!P10</f>
        <v>0</v>
      </c>
      <c r="Q40" s="59">
        <f>'By Alt Assets'!Q10</f>
        <v>157712485</v>
      </c>
      <c r="R40" s="59">
        <f>'By Alt Assets'!R10</f>
        <v>3.9187510333804857E-3</v>
      </c>
      <c r="S40" s="59">
        <f>'By Alt Assets'!S10</f>
        <v>0.34</v>
      </c>
    </row>
    <row r="41" spans="1:19" x14ac:dyDescent="0.25">
      <c r="A41" s="42" t="str">
        <f>'By Alt Assets'!A11</f>
        <v>Florida</v>
      </c>
      <c r="B41" s="42" t="str">
        <f>'By Alt Assets'!B11</f>
        <v>FRS</v>
      </c>
      <c r="C41" s="59">
        <f>'By Alt Assets'!C11</f>
        <v>0.13139999999999999</v>
      </c>
      <c r="D41" s="59">
        <f>'By Alt Assets'!D11</f>
        <v>8570104910</v>
      </c>
      <c r="E41" s="59">
        <f>'By Alt Assets'!E11</f>
        <v>8984211</v>
      </c>
      <c r="F41" s="59">
        <f>'By Alt Assets'!F11</f>
        <v>0</v>
      </c>
      <c r="G41" s="59">
        <f>'By Alt Assets'!G11</f>
        <v>8984211</v>
      </c>
      <c r="H41" s="59">
        <f>'By Alt Assets'!H11</f>
        <v>3.4027497795908507E-3</v>
      </c>
      <c r="I41" s="59">
        <f>'By Alt Assets'!I11</f>
        <v>0.182</v>
      </c>
      <c r="J41" s="33"/>
      <c r="K41" s="42" t="str">
        <f>'By Alt Assets'!K11</f>
        <v>Oregon</v>
      </c>
      <c r="L41" s="42" t="str">
        <f>'By Alt Assets'!L11</f>
        <v>PERS</v>
      </c>
      <c r="M41" s="59">
        <f>'By Alt Assets'!M11</f>
        <v>0.13800000000000001</v>
      </c>
      <c r="N41" s="59">
        <f>'By Alt Assets'!N11</f>
        <v>9269427483</v>
      </c>
      <c r="O41" s="59">
        <f>'By Alt Assets'!O11</f>
        <v>157712485</v>
      </c>
      <c r="P41" s="59">
        <f>'By Alt Assets'!P11</f>
        <v>0</v>
      </c>
      <c r="Q41" s="59">
        <f>'By Alt Assets'!Q11</f>
        <v>157712485</v>
      </c>
      <c r="R41" s="59">
        <f>'By Alt Assets'!R11</f>
        <v>6.8451530513173389E-3</v>
      </c>
      <c r="S41" s="59">
        <f>'By Alt Assets'!S11</f>
        <v>0.33800000000000002</v>
      </c>
    </row>
    <row r="42" spans="1:19" x14ac:dyDescent="0.25">
      <c r="A42" s="42" t="str">
        <f>'By Alt Assets'!A12</f>
        <v>Maine</v>
      </c>
      <c r="B42" s="42" t="str">
        <f>'By Alt Assets'!B12</f>
        <v>PERS</v>
      </c>
      <c r="C42" s="59">
        <f>'By Alt Assets'!C12</f>
        <v>0.121</v>
      </c>
      <c r="D42" s="59">
        <f>'By Alt Assets'!D12</f>
        <v>8570104910</v>
      </c>
      <c r="E42" s="59">
        <f>'By Alt Assets'!E12</f>
        <v>8984211</v>
      </c>
      <c r="F42" s="59">
        <f>'By Alt Assets'!F12</f>
        <v>0</v>
      </c>
      <c r="G42" s="59">
        <f>'By Alt Assets'!G12</f>
        <v>8984211</v>
      </c>
      <c r="H42" s="59">
        <f>'By Alt Assets'!H12</f>
        <v>3.1258860925707662E-3</v>
      </c>
      <c r="I42" s="59">
        <f>'By Alt Assets'!I12</f>
        <v>0.185</v>
      </c>
      <c r="J42" s="33"/>
      <c r="K42" s="42" t="str">
        <f>'By Alt Assets'!K12</f>
        <v>Alaska</v>
      </c>
      <c r="L42" s="42" t="str">
        <f>'By Alt Assets'!L12</f>
        <v>PERS</v>
      </c>
      <c r="M42" s="59">
        <f>'By Alt Assets'!M12</f>
        <v>0.1258</v>
      </c>
      <c r="N42" s="59">
        <f>'By Alt Assets'!N12</f>
        <v>9269427483</v>
      </c>
      <c r="O42" s="59">
        <f>'By Alt Assets'!O12</f>
        <v>157712485</v>
      </c>
      <c r="P42" s="59">
        <f>'By Alt Assets'!P12</f>
        <v>0</v>
      </c>
      <c r="Q42" s="59">
        <f>'By Alt Assets'!Q12</f>
        <v>157712485</v>
      </c>
      <c r="R42" s="59">
        <f>'By Alt Assets'!R12</f>
        <v>3.885672255372394E-3</v>
      </c>
      <c r="S42" s="59">
        <f>'By Alt Assets'!S12</f>
        <v>0.33200000000000002</v>
      </c>
    </row>
    <row r="43" spans="1:19" x14ac:dyDescent="0.25">
      <c r="A43" s="1"/>
      <c r="B43" s="42" t="s">
        <v>78</v>
      </c>
      <c r="C43" s="51">
        <f t="shared" ref="C43:I43" si="8">MEDIAN(C33:C42)</f>
        <v>0.13219999999999998</v>
      </c>
      <c r="D43" s="51">
        <f t="shared" si="8"/>
        <v>8570104910</v>
      </c>
      <c r="E43" s="51">
        <f t="shared" si="8"/>
        <v>8984211</v>
      </c>
      <c r="F43" s="51">
        <f t="shared" si="8"/>
        <v>0</v>
      </c>
      <c r="G43" s="51">
        <f t="shared" si="8"/>
        <v>8984211</v>
      </c>
      <c r="H43" s="51">
        <f t="shared" si="8"/>
        <v>3.1558141614294478E-3</v>
      </c>
      <c r="I43" s="51">
        <f t="shared" si="8"/>
        <v>0.11849999999999999</v>
      </c>
      <c r="J43" s="33"/>
      <c r="K43" s="1"/>
      <c r="L43" s="42" t="s">
        <v>78</v>
      </c>
      <c r="M43" s="51">
        <f t="shared" ref="M43:S43" si="9">MEDIAN(M33:M42)</f>
        <v>0.12590000000000001</v>
      </c>
      <c r="N43" s="51">
        <f t="shared" si="9"/>
        <v>9269427483</v>
      </c>
      <c r="O43" s="51">
        <f t="shared" si="9"/>
        <v>157712485</v>
      </c>
      <c r="P43" s="51">
        <f t="shared" si="9"/>
        <v>0</v>
      </c>
      <c r="Q43" s="51">
        <f t="shared" si="9"/>
        <v>157712485</v>
      </c>
      <c r="R43" s="51">
        <f t="shared" si="9"/>
        <v>5.7405633016928519E-3</v>
      </c>
      <c r="S43" s="51">
        <f t="shared" si="9"/>
        <v>0.35349999999999998</v>
      </c>
    </row>
    <row r="44" spans="1:19" x14ac:dyDescent="0.25">
      <c r="A44" s="1"/>
      <c r="B44" s="42" t="s">
        <v>79</v>
      </c>
      <c r="C44" s="51">
        <f>AVERAGE(C33:C42)</f>
        <v>0.13202</v>
      </c>
      <c r="D44" s="51">
        <f t="shared" ref="D44:I44" si="10">AVERAGE(D33:D42)</f>
        <v>8570104910</v>
      </c>
      <c r="E44" s="51">
        <f t="shared" si="10"/>
        <v>8984211</v>
      </c>
      <c r="F44" s="51">
        <f t="shared" si="10"/>
        <v>0</v>
      </c>
      <c r="G44" s="51">
        <f t="shared" si="10"/>
        <v>8984211</v>
      </c>
      <c r="H44" s="51">
        <f t="shared" si="10"/>
        <v>2.5889287573352829E-3</v>
      </c>
      <c r="I44" s="51">
        <f t="shared" si="10"/>
        <v>0.1071</v>
      </c>
      <c r="J44" s="33"/>
      <c r="K44" s="1"/>
      <c r="L44" s="42" t="s">
        <v>79</v>
      </c>
      <c r="M44" s="51">
        <f>AVERAGE(M33:M42)</f>
        <v>0.12350999999999998</v>
      </c>
      <c r="N44" s="51">
        <f t="shared" ref="N44:S44" si="11">AVERAGE(N33:N42)</f>
        <v>9269427483</v>
      </c>
      <c r="O44" s="51">
        <f t="shared" si="11"/>
        <v>157712485</v>
      </c>
      <c r="P44" s="51">
        <f t="shared" si="11"/>
        <v>0</v>
      </c>
      <c r="Q44" s="51">
        <f t="shared" si="11"/>
        <v>157712485</v>
      </c>
      <c r="R44" s="51">
        <f t="shared" si="11"/>
        <v>7.3957970476191733E-3</v>
      </c>
      <c r="S44" s="51">
        <f t="shared" si="11"/>
        <v>0.379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 All States</vt:lpstr>
      <vt:lpstr>By Rate of Return</vt:lpstr>
      <vt:lpstr>By Mgmt Expense</vt:lpstr>
      <vt:lpstr>By Alt Assets</vt:lpstr>
      <vt:lpstr>Top Tens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J. Walters</dc:creator>
  <cp:lastModifiedBy>CSUMMERS</cp:lastModifiedBy>
  <dcterms:created xsi:type="dcterms:W3CDTF">2015-06-15T19:15:08Z</dcterms:created>
  <dcterms:modified xsi:type="dcterms:W3CDTF">2015-08-04T15:10:27Z</dcterms:modified>
</cp:coreProperties>
</file>